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calcPr calcId="125725"/>
</workbook>
</file>

<file path=xl/calcChain.xml><?xml version="1.0" encoding="utf-8"?>
<calcChain xmlns="http://schemas.openxmlformats.org/spreadsheetml/2006/main">
  <c r="C13" i="3"/>
  <c r="C13" i="2"/>
  <c r="I44" i="5"/>
  <c r="C45" i="10"/>
  <c r="C41" i="6"/>
  <c r="J19"/>
  <c r="J41" s="1"/>
  <c r="I19"/>
  <c r="H19"/>
  <c r="F19"/>
  <c r="F41" s="1"/>
  <c r="E19"/>
  <c r="E6" i="3"/>
  <c r="I4"/>
  <c r="F4"/>
  <c r="I4" i="2"/>
  <c r="H4"/>
  <c r="G4"/>
  <c r="E4"/>
  <c r="J50" i="10"/>
  <c r="I50"/>
  <c r="H50"/>
  <c r="G50"/>
  <c r="F50"/>
  <c r="C50"/>
  <c r="J45"/>
  <c r="H45"/>
  <c r="G45"/>
  <c r="F45"/>
  <c r="I14"/>
  <c r="J42" i="9" l="1"/>
  <c r="G42"/>
  <c r="F42"/>
  <c r="C42"/>
  <c r="I45" i="8"/>
  <c r="I48" s="1"/>
  <c r="H45"/>
  <c r="J48"/>
  <c r="G48"/>
  <c r="F48"/>
  <c r="H48"/>
  <c r="I15"/>
  <c r="J50" i="6"/>
  <c r="I50"/>
  <c r="H50"/>
  <c r="G50"/>
  <c r="F50"/>
  <c r="I15"/>
  <c r="J45" i="5"/>
  <c r="I45"/>
  <c r="H45"/>
  <c r="G45"/>
  <c r="C45"/>
  <c r="I16"/>
  <c r="J54" i="3"/>
  <c r="I54"/>
  <c r="H54"/>
  <c r="G54"/>
  <c r="F54"/>
  <c r="C54"/>
  <c r="I15"/>
  <c r="J13" i="2"/>
  <c r="I13"/>
  <c r="H13"/>
  <c r="G13"/>
  <c r="F13"/>
  <c r="J53" i="1"/>
  <c r="I53"/>
  <c r="H53"/>
  <c r="G53"/>
  <c r="F53"/>
  <c r="J44"/>
  <c r="F44"/>
  <c r="C44"/>
  <c r="I16"/>
  <c r="I45" i="10"/>
  <c r="C15" i="4"/>
  <c r="F42" i="5"/>
  <c r="F45" s="1"/>
  <c r="C13" i="8"/>
  <c r="C13" i="6"/>
  <c r="C51" s="1"/>
  <c r="C40" i="5"/>
  <c r="H26" i="2"/>
  <c r="H38" s="1"/>
  <c r="E29" i="6"/>
  <c r="E27"/>
  <c r="E26"/>
  <c r="E25"/>
  <c r="I24"/>
  <c r="I41" s="1"/>
  <c r="H24"/>
  <c r="H41" s="1"/>
  <c r="G24"/>
  <c r="G41" s="1"/>
  <c r="E24"/>
  <c r="E26" i="1"/>
  <c r="E24"/>
  <c r="I22"/>
  <c r="I44" s="1"/>
  <c r="H22"/>
  <c r="H44" s="1"/>
  <c r="G22"/>
  <c r="G44" s="1"/>
  <c r="E22"/>
  <c r="F16" i="9"/>
  <c r="C16"/>
  <c r="C58" s="1"/>
  <c r="J43" i="8"/>
  <c r="H43"/>
  <c r="G43"/>
  <c r="F43"/>
  <c r="C43"/>
  <c r="E20"/>
  <c r="I19"/>
  <c r="I43" s="1"/>
  <c r="E19"/>
  <c r="J52" i="7"/>
  <c r="G52"/>
  <c r="F52"/>
  <c r="C52"/>
  <c r="I46"/>
  <c r="J52" i="4"/>
  <c r="I52"/>
  <c r="H52"/>
  <c r="G52"/>
  <c r="F52"/>
  <c r="C52"/>
  <c r="H40"/>
  <c r="C40"/>
  <c r="E43"/>
  <c r="J43" i="3"/>
  <c r="I43"/>
  <c r="H43"/>
  <c r="G43"/>
  <c r="F43"/>
  <c r="C43"/>
  <c r="J38" i="2"/>
  <c r="I38"/>
  <c r="G38"/>
  <c r="F38"/>
  <c r="C38"/>
  <c r="C48" s="1"/>
  <c r="C14" i="1"/>
  <c r="C54" s="1"/>
  <c r="C55" i="3" l="1"/>
  <c r="C49" i="8"/>
  <c r="F58" i="9"/>
  <c r="C53" i="4"/>
  <c r="J15"/>
  <c r="I15"/>
  <c r="H15"/>
  <c r="H53" s="1"/>
  <c r="G15"/>
  <c r="F15"/>
  <c r="J40" i="5"/>
  <c r="F40"/>
  <c r="I20"/>
  <c r="E21"/>
  <c r="E20"/>
  <c r="G40" i="4"/>
  <c r="J16" i="9"/>
  <c r="I16"/>
  <c r="H16"/>
  <c r="H58" s="1"/>
  <c r="G16"/>
  <c r="J19" i="7"/>
  <c r="I19"/>
  <c r="H19"/>
  <c r="G19"/>
  <c r="F19"/>
  <c r="C19"/>
  <c r="C63" s="1"/>
  <c r="J13" i="3"/>
  <c r="J55" s="1"/>
  <c r="F13"/>
  <c r="F55" s="1"/>
  <c r="J14" i="1"/>
  <c r="J54" s="1"/>
  <c r="I14"/>
  <c r="I54" s="1"/>
  <c r="H14"/>
  <c r="H54" s="1"/>
  <c r="G14"/>
  <c r="G54" s="1"/>
  <c r="F14"/>
  <c r="F54" s="1"/>
  <c r="I4" i="10"/>
  <c r="I12" s="1"/>
  <c r="I51" s="1"/>
  <c r="H4"/>
  <c r="H12" s="1"/>
  <c r="H51" s="1"/>
  <c r="F4"/>
  <c r="F12" s="1"/>
  <c r="F51" s="1"/>
  <c r="E5"/>
  <c r="E4"/>
  <c r="J12"/>
  <c r="J51" s="1"/>
  <c r="G12"/>
  <c r="G51" s="1"/>
  <c r="C12"/>
  <c r="C51" s="1"/>
  <c r="J57" i="9"/>
  <c r="I57"/>
  <c r="H57"/>
  <c r="G57"/>
  <c r="F57"/>
  <c r="I42"/>
  <c r="H42"/>
  <c r="J13" i="8"/>
  <c r="J49" s="1"/>
  <c r="G13"/>
  <c r="G49" s="1"/>
  <c r="F13"/>
  <c r="F49" s="1"/>
  <c r="E5"/>
  <c r="I4"/>
  <c r="I13" s="1"/>
  <c r="I49" s="1"/>
  <c r="H4"/>
  <c r="H13" s="1"/>
  <c r="H49" s="1"/>
  <c r="E4"/>
  <c r="E6"/>
  <c r="I38" i="7"/>
  <c r="H38"/>
  <c r="H52" s="1"/>
  <c r="E28"/>
  <c r="E27"/>
  <c r="E26"/>
  <c r="E25"/>
  <c r="I24"/>
  <c r="E24"/>
  <c r="J62"/>
  <c r="I62"/>
  <c r="H62"/>
  <c r="G62"/>
  <c r="F62"/>
  <c r="J13" i="6"/>
  <c r="J51" s="1"/>
  <c r="H13"/>
  <c r="H51" s="1"/>
  <c r="G13"/>
  <c r="G51" s="1"/>
  <c r="E6"/>
  <c r="I4"/>
  <c r="I13" s="1"/>
  <c r="I51" s="1"/>
  <c r="F4"/>
  <c r="F13" s="1"/>
  <c r="F51" s="1"/>
  <c r="I23" i="5"/>
  <c r="H23"/>
  <c r="H40" s="1"/>
  <c r="G23"/>
  <c r="G40" s="1"/>
  <c r="E24"/>
  <c r="E23"/>
  <c r="J14"/>
  <c r="H14"/>
  <c r="H46" s="1"/>
  <c r="G14"/>
  <c r="G46" s="1"/>
  <c r="F14"/>
  <c r="F46" s="1"/>
  <c r="C14"/>
  <c r="C46" s="1"/>
  <c r="I4"/>
  <c r="I14" s="1"/>
  <c r="I13" i="3"/>
  <c r="I55" s="1"/>
  <c r="H13"/>
  <c r="H55" s="1"/>
  <c r="G13"/>
  <c r="G55" s="1"/>
  <c r="J47" i="2"/>
  <c r="J48" s="1"/>
  <c r="H47"/>
  <c r="H48" s="1"/>
  <c r="G47"/>
  <c r="G48" s="1"/>
  <c r="I47"/>
  <c r="I48" s="1"/>
  <c r="F47"/>
  <c r="F48" s="1"/>
  <c r="H63" i="7" l="1"/>
  <c r="J46" i="5"/>
  <c r="F63" i="7"/>
  <c r="J63"/>
  <c r="J58" i="9"/>
  <c r="G53" i="4"/>
  <c r="I58" i="9"/>
  <c r="F53" i="4"/>
  <c r="G63" i="7"/>
  <c r="G58" i="9"/>
  <c r="I40" i="4"/>
  <c r="I53" s="1"/>
  <c r="I52" i="7"/>
  <c r="I63" s="1"/>
  <c r="F40" i="4"/>
  <c r="J40"/>
  <c r="J53" s="1"/>
  <c r="I40" i="5"/>
  <c r="I46" s="1"/>
  <c r="C2" i="11" l="1"/>
  <c r="C3" s="1"/>
  <c r="F2"/>
  <c r="F3" s="1"/>
  <c r="B2"/>
  <c r="E2"/>
  <c r="E3" s="1"/>
  <c r="G2"/>
  <c r="G3" s="1"/>
  <c r="D2"/>
  <c r="D3" s="1"/>
</calcChain>
</file>

<file path=xl/sharedStrings.xml><?xml version="1.0" encoding="utf-8"?>
<sst xmlns="http://schemas.openxmlformats.org/spreadsheetml/2006/main" count="809" uniqueCount="222">
  <si>
    <t>№</t>
  </si>
  <si>
    <t>Наименование блюда</t>
  </si>
  <si>
    <t>Выход блюда</t>
  </si>
  <si>
    <t>Наименование продуктов</t>
  </si>
  <si>
    <t>Вес в граммах брутто</t>
  </si>
  <si>
    <t>Белки</t>
  </si>
  <si>
    <t>Жиры</t>
  </si>
  <si>
    <t>Углеводы</t>
  </si>
  <si>
    <t>Калорийность</t>
  </si>
  <si>
    <t>Завтрак</t>
  </si>
  <si>
    <t>Суп молочный вермишелевый</t>
  </si>
  <si>
    <t>6 день</t>
  </si>
  <si>
    <t>молоко</t>
  </si>
  <si>
    <t>вода</t>
  </si>
  <si>
    <t>масло сливочное</t>
  </si>
  <si>
    <t>сахар</t>
  </si>
  <si>
    <t>мак. изделия</t>
  </si>
  <si>
    <t>С</t>
  </si>
  <si>
    <t>чай</t>
  </si>
  <si>
    <t>Масло сливочное</t>
  </si>
  <si>
    <t>Батон нарезной</t>
  </si>
  <si>
    <t>хлеб пшеничный</t>
  </si>
  <si>
    <t>Итог</t>
  </si>
  <si>
    <t>2-й завтрак</t>
  </si>
  <si>
    <t>Обед</t>
  </si>
  <si>
    <t>капуста</t>
  </si>
  <si>
    <t>морковь</t>
  </si>
  <si>
    <t>масло растительное</t>
  </si>
  <si>
    <t>Суп картофельный с бобовыми</t>
  </si>
  <si>
    <t>картофель</t>
  </si>
  <si>
    <t>фасоль</t>
  </si>
  <si>
    <t>лук</t>
  </si>
  <si>
    <t>Гуляш из говядины</t>
  </si>
  <si>
    <t>говядина</t>
  </si>
  <si>
    <t>томатное пюре</t>
  </si>
  <si>
    <t>мука пшеничная</t>
  </si>
  <si>
    <t>Каша гречневая рассыпчатая</t>
  </si>
  <si>
    <t>крупа гречневая</t>
  </si>
  <si>
    <t>Хлеб пшеничный</t>
  </si>
  <si>
    <t>яблоко</t>
  </si>
  <si>
    <t>Полдник</t>
  </si>
  <si>
    <t>Молоко</t>
  </si>
  <si>
    <t>Каша манная молочная жидкая</t>
  </si>
  <si>
    <t>крупа манная</t>
  </si>
  <si>
    <t>(2 вариант)</t>
  </si>
  <si>
    <t>Кефир</t>
  </si>
  <si>
    <t>кисломолочные продукты</t>
  </si>
  <si>
    <t>Итог за день</t>
  </si>
  <si>
    <t>7 день</t>
  </si>
  <si>
    <t>Сыр</t>
  </si>
  <si>
    <t>Кофейный напиток с молоком</t>
  </si>
  <si>
    <t>творог</t>
  </si>
  <si>
    <t>яйцо</t>
  </si>
  <si>
    <t>сметана</t>
  </si>
  <si>
    <t>сухари</t>
  </si>
  <si>
    <t>(1-й вариант)</t>
  </si>
  <si>
    <t>кофейный напиток</t>
  </si>
  <si>
    <t>сыр сычужный твердый</t>
  </si>
  <si>
    <t>огурцы соленые</t>
  </si>
  <si>
    <t>лимон</t>
  </si>
  <si>
    <t>крупа рисовая</t>
  </si>
  <si>
    <t>свекла</t>
  </si>
  <si>
    <t>Напиток из шиповника</t>
  </si>
  <si>
    <t>шиповник</t>
  </si>
  <si>
    <t>Йогурт</t>
  </si>
  <si>
    <t>йогурт</t>
  </si>
  <si>
    <t>Булочка ванильная</t>
  </si>
  <si>
    <t>1\15</t>
  </si>
  <si>
    <t>дрожжи</t>
  </si>
  <si>
    <t>8 день</t>
  </si>
  <si>
    <t>Каша геркулесовая</t>
  </si>
  <si>
    <t>Крупа"Геркулес"</t>
  </si>
  <si>
    <t>Суп крестьянский с крупой</t>
  </si>
  <si>
    <t>Тефтели из говядины паровые</t>
  </si>
  <si>
    <t>Смесь сухофруктов</t>
  </si>
  <si>
    <t>томат-пюре</t>
  </si>
  <si>
    <t>9 день</t>
  </si>
  <si>
    <t>Морковь</t>
  </si>
  <si>
    <t>Омлет натуральный</t>
  </si>
  <si>
    <t>Какао с молоком</t>
  </si>
  <si>
    <t>какао</t>
  </si>
  <si>
    <t>Щи из свежей капусты</t>
  </si>
  <si>
    <t>треска/минтай</t>
  </si>
  <si>
    <t>83,5/82</t>
  </si>
  <si>
    <t>Соус сметанный</t>
  </si>
  <si>
    <t>Рис отварной</t>
  </si>
  <si>
    <t>10 день</t>
  </si>
  <si>
    <t>Каша "Дружба"</t>
  </si>
  <si>
    <t>крупа пшенная</t>
  </si>
  <si>
    <t>Повидло</t>
  </si>
  <si>
    <t>повидло</t>
  </si>
  <si>
    <t>горох</t>
  </si>
  <si>
    <t>1 день</t>
  </si>
  <si>
    <t>Крупа манная</t>
  </si>
  <si>
    <t>Рассольник ленинградский</t>
  </si>
  <si>
    <t>Картофель</t>
  </si>
  <si>
    <t>Крупа</t>
  </si>
  <si>
    <t>Лук репчатый</t>
  </si>
  <si>
    <t>Котлета мясная</t>
  </si>
  <si>
    <t xml:space="preserve">Говядина </t>
  </si>
  <si>
    <t>Капуста тушеная</t>
  </si>
  <si>
    <t>Капуста свежая</t>
  </si>
  <si>
    <t>Петрушка</t>
  </si>
  <si>
    <t>Томат-пюре</t>
  </si>
  <si>
    <t>Мука пшеничная</t>
  </si>
  <si>
    <t>2 день</t>
  </si>
  <si>
    <t>Пудинг творожный запеченный</t>
  </si>
  <si>
    <t>1\5</t>
  </si>
  <si>
    <t>изюм</t>
  </si>
  <si>
    <t>Борщ с капустой и картофелем</t>
  </si>
  <si>
    <t>капуста свежая</t>
  </si>
  <si>
    <t>лук репчатый</t>
  </si>
  <si>
    <t>Рыба,запеченная в омлете</t>
  </si>
  <si>
    <t>рыба</t>
  </si>
  <si>
    <t>1\3</t>
  </si>
  <si>
    <t>Рагу из овощей</t>
  </si>
  <si>
    <t>огурцы свежие</t>
  </si>
  <si>
    <t>Голубцы ленивые</t>
  </si>
  <si>
    <t>Говядина</t>
  </si>
  <si>
    <t>Макаронные изделия отварные</t>
  </si>
  <si>
    <t>макаронные изделия</t>
  </si>
  <si>
    <t>Печенье</t>
  </si>
  <si>
    <t>печенье</t>
  </si>
  <si>
    <t>Плоды свежие</t>
  </si>
  <si>
    <t>3 день</t>
  </si>
  <si>
    <t>Каша рисовая молочная жидкая</t>
  </si>
  <si>
    <t>Крупа рисовая</t>
  </si>
  <si>
    <t>1-й вариант</t>
  </si>
  <si>
    <t>капуста белокочанная</t>
  </si>
  <si>
    <t>Компот из сухофруктов</t>
  </si>
  <si>
    <t>смесь сухофруктов</t>
  </si>
  <si>
    <t>4 день</t>
  </si>
  <si>
    <t>помидоры свежие</t>
  </si>
  <si>
    <t>Суп картофельный с рыбой</t>
  </si>
  <si>
    <t>Картофельное пюре</t>
  </si>
  <si>
    <t>Ватрушка с творогом</t>
  </si>
  <si>
    <t>1\26</t>
  </si>
  <si>
    <t>соль</t>
  </si>
  <si>
    <t>Фарш творожный</t>
  </si>
  <si>
    <t>фарш творожный</t>
  </si>
  <si>
    <t>5 день</t>
  </si>
  <si>
    <t>Каша пшенная жидкая</t>
  </si>
  <si>
    <t>яблоки свежие</t>
  </si>
  <si>
    <t>Свекольник</t>
  </si>
  <si>
    <t xml:space="preserve">Суп картофельный с </t>
  </si>
  <si>
    <t>макаронными изделиями</t>
  </si>
  <si>
    <t>Компот из яблок с лимоном</t>
  </si>
  <si>
    <t>Солянка из птицы</t>
  </si>
  <si>
    <t>курица</t>
  </si>
  <si>
    <t>маслины</t>
  </si>
  <si>
    <t>Кнели из кур с рисом</t>
  </si>
  <si>
    <t>Омлет с сыром</t>
  </si>
  <si>
    <t>сыр</t>
  </si>
  <si>
    <t>Молоко сгущенное</t>
  </si>
  <si>
    <t>молоко сгущенное</t>
  </si>
  <si>
    <t xml:space="preserve">Белки </t>
  </si>
  <si>
    <t>Выход блюд</t>
  </si>
  <si>
    <t>Итого за весь период</t>
  </si>
  <si>
    <t>Среднее значение за весь период</t>
  </si>
  <si>
    <t>Содержание белков, жиров, углеводов в меню за период в % от калорийности</t>
  </si>
  <si>
    <t>банан</t>
  </si>
  <si>
    <t>Чай с молоком</t>
  </si>
  <si>
    <t>Салат из св.огурцов и помидоров</t>
  </si>
  <si>
    <t>Рыба,тушенная в сметан.соусе</t>
  </si>
  <si>
    <t>Салат из моркови</t>
  </si>
  <si>
    <t>Салат из свеклы</t>
  </si>
  <si>
    <t>с чесноком</t>
  </si>
  <si>
    <t>чеснок</t>
  </si>
  <si>
    <t>5г</t>
  </si>
  <si>
    <t>батон нарезной</t>
  </si>
  <si>
    <t>Хлеб ржаной</t>
  </si>
  <si>
    <t>хлеб ржаной</t>
  </si>
  <si>
    <t>Салат из квашенной капусты</t>
  </si>
  <si>
    <t>капуста квашенная</t>
  </si>
  <si>
    <t>Чай с лимоном</t>
  </si>
  <si>
    <t>Пирожки с капустой</t>
  </si>
  <si>
    <t>мука пшеничная в/с</t>
  </si>
  <si>
    <t>1\13</t>
  </si>
  <si>
    <t>дрожжи прессованные</t>
  </si>
  <si>
    <t>Фарш из свежей капусты</t>
  </si>
  <si>
    <t>1\16</t>
  </si>
  <si>
    <t>Тесто</t>
  </si>
  <si>
    <t>11.</t>
  </si>
  <si>
    <t>Овощи натуральные соленые</t>
  </si>
  <si>
    <t>огурец соленый</t>
  </si>
  <si>
    <t>Гребешок с повидлом</t>
  </si>
  <si>
    <t>Тесто дрожжевое сдобное</t>
  </si>
  <si>
    <t>1\22</t>
  </si>
  <si>
    <t>Макароны отварные с овощами</t>
  </si>
  <si>
    <t>макароны</t>
  </si>
  <si>
    <t>горошек зелен. консерв.</t>
  </si>
  <si>
    <t>зелень свежая</t>
  </si>
  <si>
    <t>апельсин</t>
  </si>
  <si>
    <t>Азу</t>
  </si>
  <si>
    <t>ванилин</t>
  </si>
  <si>
    <t>Салат из св.огурцов</t>
  </si>
  <si>
    <t>Кисель</t>
  </si>
  <si>
    <t xml:space="preserve">концентрат киселя </t>
  </si>
  <si>
    <t>Салат из свежих помидоров</t>
  </si>
  <si>
    <t>Шанежка наливная</t>
  </si>
  <si>
    <t>1\20</t>
  </si>
  <si>
    <t>капустак свежая</t>
  </si>
  <si>
    <t>Вафли</t>
  </si>
  <si>
    <t>курага</t>
  </si>
  <si>
    <t>Компот из плод. или ягод сушеных</t>
  </si>
  <si>
    <t>Салат из белокоч.капусты</t>
  </si>
  <si>
    <t>с морковью</t>
  </si>
  <si>
    <t>лимонная кислота</t>
  </si>
  <si>
    <t>Пряник</t>
  </si>
  <si>
    <t>пряник</t>
  </si>
  <si>
    <t>Кнели рыбные</t>
  </si>
  <si>
    <t>припущенные</t>
  </si>
  <si>
    <t>горбуша</t>
  </si>
  <si>
    <t>1\14</t>
  </si>
  <si>
    <t>Тефтели из говядины с рисом</t>
  </si>
  <si>
    <t>(ежики)</t>
  </si>
  <si>
    <t>Сырники из творога</t>
  </si>
  <si>
    <t>1\8</t>
  </si>
  <si>
    <t>мандарин</t>
  </si>
  <si>
    <t>груша</t>
  </si>
  <si>
    <t>Чай с сахаром</t>
  </si>
  <si>
    <t>(2-й вариант)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</si>
</sst>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2" borderId="0" xfId="0" applyFont="1" applyFill="1"/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workbookViewId="0">
      <selection activeCell="D5" sqref="D5"/>
    </sheetView>
  </sheetViews>
  <sheetFormatPr defaultRowHeight="14.4"/>
  <cols>
    <col min="1" max="1" width="4.44140625" customWidth="1"/>
    <col min="2" max="2" width="25.109375" customWidth="1"/>
    <col min="3" max="3" width="6.5546875" customWidth="1"/>
    <col min="4" max="4" width="19.44140625" customWidth="1"/>
    <col min="6" max="6" width="6.88671875" customWidth="1"/>
    <col min="7" max="7" width="7" customWidth="1"/>
    <col min="8" max="8" width="7.5546875" customWidth="1"/>
    <col min="9" max="9" width="7.33203125" customWidth="1"/>
    <col min="10" max="10" width="6.109375" customWidth="1"/>
  </cols>
  <sheetData>
    <row r="1" spans="1:10" ht="30.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6" t="s">
        <v>17</v>
      </c>
    </row>
    <row r="2" spans="1:10">
      <c r="A2" s="1"/>
      <c r="B2" s="2" t="s">
        <v>11</v>
      </c>
      <c r="C2" s="1"/>
      <c r="D2" s="1"/>
      <c r="E2" s="1"/>
      <c r="F2" s="1"/>
      <c r="G2" s="1"/>
      <c r="H2" s="1"/>
      <c r="I2" s="1"/>
      <c r="J2" s="7"/>
    </row>
    <row r="3" spans="1:10">
      <c r="A3" s="1"/>
      <c r="B3" s="2" t="s">
        <v>9</v>
      </c>
      <c r="C3" s="1"/>
      <c r="D3" s="1"/>
      <c r="E3" s="1"/>
      <c r="F3" s="1"/>
      <c r="G3" s="1"/>
      <c r="H3" s="1"/>
      <c r="I3" s="1"/>
      <c r="J3" s="7"/>
    </row>
    <row r="4" spans="1:10">
      <c r="A4" s="4"/>
      <c r="B4" s="4"/>
      <c r="C4" s="4"/>
      <c r="D4" s="1" t="s">
        <v>12</v>
      </c>
      <c r="E4" s="1">
        <v>140</v>
      </c>
      <c r="F4" s="1">
        <v>5.7</v>
      </c>
      <c r="G4" s="1">
        <v>5.3</v>
      </c>
      <c r="H4" s="1">
        <v>19</v>
      </c>
      <c r="I4" s="1">
        <v>146</v>
      </c>
      <c r="J4" s="7">
        <v>0.9</v>
      </c>
    </row>
    <row r="5" spans="1:10">
      <c r="A5" s="5"/>
      <c r="B5" s="5"/>
      <c r="C5" s="5"/>
      <c r="D5" s="1" t="s">
        <v>13</v>
      </c>
      <c r="E5" s="1">
        <v>60</v>
      </c>
      <c r="F5" s="1"/>
      <c r="G5" s="1"/>
      <c r="H5" s="1"/>
      <c r="I5" s="1"/>
      <c r="J5" s="7"/>
    </row>
    <row r="6" spans="1:10">
      <c r="A6" s="5">
        <v>171</v>
      </c>
      <c r="B6" s="5" t="s">
        <v>10</v>
      </c>
      <c r="C6" s="5">
        <v>200</v>
      </c>
      <c r="D6" s="1" t="s">
        <v>14</v>
      </c>
      <c r="E6" s="1">
        <v>2</v>
      </c>
      <c r="F6" s="1"/>
      <c r="G6" s="1"/>
      <c r="H6" s="1"/>
      <c r="I6" s="1"/>
      <c r="J6" s="7"/>
    </row>
    <row r="7" spans="1:10">
      <c r="A7" s="5"/>
      <c r="B7" s="5"/>
      <c r="C7" s="5"/>
      <c r="D7" s="1" t="s">
        <v>15</v>
      </c>
      <c r="E7" s="1">
        <v>1.6</v>
      </c>
      <c r="F7" s="1"/>
      <c r="G7" s="1"/>
      <c r="H7" s="1"/>
      <c r="I7" s="1"/>
      <c r="J7" s="7"/>
    </row>
    <row r="8" spans="1:10">
      <c r="A8" s="3"/>
      <c r="B8" s="3"/>
      <c r="C8" s="3"/>
      <c r="D8" s="1" t="s">
        <v>16</v>
      </c>
      <c r="E8" s="1">
        <v>16</v>
      </c>
      <c r="F8" s="1"/>
      <c r="G8" s="1"/>
      <c r="H8" s="1"/>
      <c r="I8" s="1"/>
      <c r="J8" s="7"/>
    </row>
    <row r="9" spans="1:10">
      <c r="A9" s="4">
        <v>507</v>
      </c>
      <c r="B9" s="4" t="s">
        <v>161</v>
      </c>
      <c r="C9" s="4">
        <v>200</v>
      </c>
      <c r="D9" s="1" t="s">
        <v>18</v>
      </c>
      <c r="E9" s="1">
        <v>0.6</v>
      </c>
      <c r="F9" s="1">
        <v>1.5</v>
      </c>
      <c r="G9" s="1">
        <v>1.3</v>
      </c>
      <c r="H9" s="1">
        <v>17.399999999999999</v>
      </c>
      <c r="I9" s="1">
        <v>87</v>
      </c>
      <c r="J9" s="7">
        <v>1.3</v>
      </c>
    </row>
    <row r="10" spans="1:10">
      <c r="A10" s="5"/>
      <c r="B10" s="5"/>
      <c r="C10" s="5"/>
      <c r="D10" s="1" t="s">
        <v>12</v>
      </c>
      <c r="E10" s="1">
        <v>50</v>
      </c>
      <c r="F10" s="1"/>
      <c r="G10" s="1"/>
      <c r="H10" s="1"/>
      <c r="I10" s="1"/>
      <c r="J10" s="7"/>
    </row>
    <row r="11" spans="1:10">
      <c r="A11" s="3"/>
      <c r="B11" s="3"/>
      <c r="C11" s="3"/>
      <c r="D11" s="1" t="s">
        <v>15</v>
      </c>
      <c r="E11" s="1">
        <v>15</v>
      </c>
      <c r="F11" s="1"/>
      <c r="G11" s="1"/>
      <c r="H11" s="1"/>
      <c r="I11" s="1"/>
      <c r="J11" s="7"/>
    </row>
    <row r="12" spans="1:10">
      <c r="A12" s="1">
        <v>487</v>
      </c>
      <c r="B12" s="1" t="s">
        <v>19</v>
      </c>
      <c r="C12" s="1">
        <v>5</v>
      </c>
      <c r="D12" s="1" t="s">
        <v>14</v>
      </c>
      <c r="E12" s="1">
        <v>5</v>
      </c>
      <c r="F12" s="1">
        <v>0</v>
      </c>
      <c r="G12" s="1">
        <v>4.0999999999999996</v>
      </c>
      <c r="H12" s="1">
        <v>0</v>
      </c>
      <c r="I12" s="1">
        <v>37.4</v>
      </c>
      <c r="J12" s="7">
        <v>0</v>
      </c>
    </row>
    <row r="13" spans="1:10">
      <c r="A13" s="1">
        <v>117</v>
      </c>
      <c r="B13" s="1" t="s">
        <v>20</v>
      </c>
      <c r="C13" s="1">
        <v>35</v>
      </c>
      <c r="D13" s="1" t="s">
        <v>169</v>
      </c>
      <c r="E13" s="1">
        <v>35</v>
      </c>
      <c r="F13" s="1">
        <v>2.6</v>
      </c>
      <c r="G13" s="1">
        <v>1</v>
      </c>
      <c r="H13" s="1">
        <v>18</v>
      </c>
      <c r="I13" s="1">
        <v>91.7</v>
      </c>
      <c r="J13" s="7">
        <v>0</v>
      </c>
    </row>
    <row r="14" spans="1:10" s="13" customFormat="1">
      <c r="A14" s="8"/>
      <c r="B14" s="8" t="s">
        <v>22</v>
      </c>
      <c r="C14" s="8">
        <f>C6+C9+C12+C13</f>
        <v>440</v>
      </c>
      <c r="D14" s="8"/>
      <c r="E14" s="8"/>
      <c r="F14" s="8">
        <f>F4+F9+F12+F13</f>
        <v>9.8000000000000007</v>
      </c>
      <c r="G14" s="8">
        <f t="shared" ref="G14:J14" si="0">G4+G9+G12+G13</f>
        <v>11.7</v>
      </c>
      <c r="H14" s="8">
        <f t="shared" si="0"/>
        <v>54.4</v>
      </c>
      <c r="I14" s="8">
        <f t="shared" si="0"/>
        <v>362.09999999999997</v>
      </c>
      <c r="J14" s="8">
        <f t="shared" si="0"/>
        <v>2.2000000000000002</v>
      </c>
    </row>
    <row r="15" spans="1:10">
      <c r="A15" s="1"/>
      <c r="B15" s="2" t="s">
        <v>23</v>
      </c>
      <c r="C15" s="1"/>
      <c r="D15" s="1"/>
      <c r="E15" s="1"/>
      <c r="F15" s="1"/>
      <c r="G15" s="1"/>
      <c r="H15" s="1"/>
      <c r="I15" s="1"/>
      <c r="J15" s="7"/>
    </row>
    <row r="16" spans="1:10">
      <c r="A16" s="1">
        <v>538</v>
      </c>
      <c r="B16" s="1" t="s">
        <v>62</v>
      </c>
      <c r="C16" s="1">
        <v>100</v>
      </c>
      <c r="D16" s="1" t="s">
        <v>63</v>
      </c>
      <c r="E16" s="1">
        <v>10</v>
      </c>
      <c r="F16" s="1">
        <v>0.4</v>
      </c>
      <c r="G16" s="1">
        <v>0.2</v>
      </c>
      <c r="H16" s="1">
        <v>11.4</v>
      </c>
      <c r="I16" s="1">
        <f>97/2</f>
        <v>48.5</v>
      </c>
      <c r="J16" s="7">
        <v>35</v>
      </c>
    </row>
    <row r="17" spans="1:10">
      <c r="A17" s="1"/>
      <c r="B17" s="1"/>
      <c r="C17" s="1"/>
      <c r="D17" s="1" t="s">
        <v>15</v>
      </c>
      <c r="E17" s="1">
        <v>7.5</v>
      </c>
      <c r="F17" s="1"/>
      <c r="G17" s="1"/>
      <c r="H17" s="1"/>
      <c r="I17" s="1"/>
      <c r="J17" s="7"/>
    </row>
    <row r="18" spans="1:10" s="13" customFormat="1">
      <c r="A18" s="8"/>
      <c r="B18" s="8" t="s">
        <v>22</v>
      </c>
      <c r="C18" s="8">
        <v>100</v>
      </c>
      <c r="D18" s="8"/>
      <c r="E18" s="8"/>
      <c r="F18" s="8">
        <v>0.4</v>
      </c>
      <c r="G18" s="8">
        <v>0.2</v>
      </c>
      <c r="H18" s="8">
        <v>11.4</v>
      </c>
      <c r="I18" s="8">
        <v>48.5</v>
      </c>
      <c r="J18" s="12">
        <v>35</v>
      </c>
    </row>
    <row r="19" spans="1:10">
      <c r="A19" s="1"/>
      <c r="B19" s="2" t="s">
        <v>24</v>
      </c>
      <c r="C19" s="1"/>
      <c r="D19" s="1"/>
      <c r="E19" s="1"/>
      <c r="F19" s="1"/>
      <c r="G19" s="1"/>
      <c r="H19" s="1"/>
      <c r="I19" s="1"/>
      <c r="J19" s="7"/>
    </row>
    <row r="20" spans="1:10">
      <c r="A20" s="4">
        <v>30</v>
      </c>
      <c r="B20" s="4" t="s">
        <v>198</v>
      </c>
      <c r="C20" s="4">
        <v>50</v>
      </c>
      <c r="D20" s="1" t="s">
        <v>132</v>
      </c>
      <c r="E20" s="1">
        <v>54</v>
      </c>
      <c r="F20" s="1">
        <v>0.5</v>
      </c>
      <c r="G20" s="1">
        <v>5.0999999999999996</v>
      </c>
      <c r="H20" s="1">
        <v>1.8</v>
      </c>
      <c r="I20" s="1">
        <v>55</v>
      </c>
      <c r="J20" s="7">
        <v>8.3000000000000007</v>
      </c>
    </row>
    <row r="21" spans="1:10">
      <c r="A21" s="5"/>
      <c r="B21" s="21"/>
      <c r="C21" s="5"/>
      <c r="D21" s="1" t="s">
        <v>27</v>
      </c>
      <c r="E21" s="1">
        <v>5</v>
      </c>
      <c r="F21" s="1"/>
      <c r="G21" s="1"/>
      <c r="H21" s="1"/>
      <c r="I21" s="1"/>
      <c r="J21" s="7"/>
    </row>
    <row r="22" spans="1:10">
      <c r="A22" s="4"/>
      <c r="B22" s="4"/>
      <c r="C22" s="4"/>
      <c r="D22" s="1" t="s">
        <v>95</v>
      </c>
      <c r="E22" s="1">
        <f>400/5</f>
        <v>80</v>
      </c>
      <c r="F22" s="1">
        <v>1.6</v>
      </c>
      <c r="G22" s="1">
        <f>21/5</f>
        <v>4.2</v>
      </c>
      <c r="H22" s="1">
        <f>65/5</f>
        <v>13</v>
      </c>
      <c r="I22" s="1">
        <f>485/5</f>
        <v>97</v>
      </c>
      <c r="J22" s="7">
        <v>6.1</v>
      </c>
    </row>
    <row r="23" spans="1:10">
      <c r="A23" s="5"/>
      <c r="B23" s="5"/>
      <c r="C23" s="5"/>
      <c r="D23" s="1" t="s">
        <v>96</v>
      </c>
      <c r="E23" s="1">
        <v>4</v>
      </c>
      <c r="F23" s="1"/>
      <c r="G23" s="1"/>
      <c r="H23" s="1"/>
      <c r="I23" s="1"/>
      <c r="J23" s="7"/>
    </row>
    <row r="24" spans="1:10">
      <c r="A24" s="5"/>
      <c r="B24" s="5"/>
      <c r="C24" s="5"/>
      <c r="D24" s="1" t="s">
        <v>58</v>
      </c>
      <c r="E24" s="1">
        <f>67/5</f>
        <v>13.4</v>
      </c>
      <c r="F24" s="1"/>
      <c r="G24" s="1"/>
      <c r="H24" s="1"/>
      <c r="I24" s="1"/>
      <c r="J24" s="7"/>
    </row>
    <row r="25" spans="1:10">
      <c r="A25" s="5">
        <v>139</v>
      </c>
      <c r="B25" s="5" t="s">
        <v>94</v>
      </c>
      <c r="C25" s="5">
        <v>200</v>
      </c>
      <c r="D25" s="1" t="s">
        <v>77</v>
      </c>
      <c r="E25" s="1">
        <v>10</v>
      </c>
      <c r="F25" s="1"/>
      <c r="G25" s="1"/>
      <c r="H25" s="1"/>
      <c r="I25" s="1"/>
      <c r="J25" s="7"/>
    </row>
    <row r="26" spans="1:10">
      <c r="A26" s="5"/>
      <c r="B26" s="5"/>
      <c r="C26" s="5"/>
      <c r="D26" s="1" t="s">
        <v>97</v>
      </c>
      <c r="E26" s="1">
        <f>24/5</f>
        <v>4.8</v>
      </c>
      <c r="F26" s="1"/>
      <c r="G26" s="1"/>
      <c r="H26" s="1"/>
      <c r="I26" s="1"/>
      <c r="J26" s="7"/>
    </row>
    <row r="27" spans="1:10">
      <c r="A27" s="5"/>
      <c r="B27" s="5"/>
      <c r="C27" s="5"/>
      <c r="D27" s="1" t="s">
        <v>27</v>
      </c>
      <c r="E27" s="1">
        <v>4</v>
      </c>
      <c r="F27" s="1"/>
      <c r="G27" s="1"/>
      <c r="H27" s="1"/>
      <c r="I27" s="1"/>
      <c r="J27" s="7"/>
    </row>
    <row r="28" spans="1:10">
      <c r="A28" s="5"/>
      <c r="B28" s="5"/>
      <c r="C28" s="5"/>
      <c r="D28" s="1" t="s">
        <v>53</v>
      </c>
      <c r="E28" s="1">
        <v>5</v>
      </c>
      <c r="F28" s="1"/>
      <c r="G28" s="1"/>
      <c r="H28" s="1"/>
      <c r="I28" s="1"/>
      <c r="J28" s="7"/>
    </row>
    <row r="29" spans="1:10">
      <c r="A29" s="4"/>
      <c r="B29" s="4"/>
      <c r="C29" s="4"/>
      <c r="D29" s="1" t="s">
        <v>99</v>
      </c>
      <c r="E29" s="1">
        <v>81.2</v>
      </c>
      <c r="F29" s="1">
        <v>12.5</v>
      </c>
      <c r="G29" s="1">
        <v>12.3</v>
      </c>
      <c r="H29" s="1">
        <v>10</v>
      </c>
      <c r="I29" s="1">
        <v>200.2</v>
      </c>
      <c r="J29" s="7">
        <v>0</v>
      </c>
    </row>
    <row r="30" spans="1:10">
      <c r="A30" s="5">
        <v>386</v>
      </c>
      <c r="B30" s="5" t="s">
        <v>98</v>
      </c>
      <c r="C30" s="5">
        <v>70</v>
      </c>
      <c r="D30" s="1" t="s">
        <v>14</v>
      </c>
      <c r="E30" s="1">
        <v>4.9000000000000004</v>
      </c>
      <c r="F30" s="1"/>
      <c r="G30" s="1"/>
      <c r="H30" s="1"/>
      <c r="I30" s="1"/>
      <c r="J30" s="7"/>
    </row>
    <row r="31" spans="1:10">
      <c r="A31" s="5"/>
      <c r="B31" s="5"/>
      <c r="C31" s="5"/>
      <c r="D31" s="1" t="s">
        <v>21</v>
      </c>
      <c r="E31" s="1">
        <v>13.3</v>
      </c>
      <c r="F31" s="1"/>
      <c r="G31" s="1"/>
      <c r="H31" s="1"/>
      <c r="I31" s="1"/>
      <c r="J31" s="7"/>
    </row>
    <row r="32" spans="1:10">
      <c r="A32" s="4"/>
      <c r="B32" s="4"/>
      <c r="C32" s="4"/>
      <c r="D32" s="1" t="s">
        <v>101</v>
      </c>
      <c r="E32" s="1">
        <v>131.30000000000001</v>
      </c>
      <c r="F32" s="1">
        <v>3.7</v>
      </c>
      <c r="G32" s="1">
        <v>3.6</v>
      </c>
      <c r="H32" s="1">
        <v>3.9</v>
      </c>
      <c r="I32" s="1">
        <v>63</v>
      </c>
      <c r="J32" s="7">
        <v>17</v>
      </c>
    </row>
    <row r="33" spans="1:15">
      <c r="A33" s="5"/>
      <c r="B33" s="5"/>
      <c r="C33" s="5"/>
      <c r="D33" s="1" t="s">
        <v>14</v>
      </c>
      <c r="E33" s="1">
        <v>4.5</v>
      </c>
      <c r="F33" s="1"/>
      <c r="G33" s="1"/>
      <c r="H33" s="1"/>
      <c r="I33" s="1"/>
      <c r="J33" s="7"/>
      <c r="O33" s="27"/>
    </row>
    <row r="34" spans="1:15">
      <c r="A34" s="9"/>
      <c r="B34" s="5"/>
      <c r="C34" s="5"/>
      <c r="D34" s="1" t="s">
        <v>102</v>
      </c>
      <c r="E34" s="1">
        <v>2.7</v>
      </c>
      <c r="F34" s="1"/>
      <c r="G34" s="1"/>
      <c r="H34" s="1"/>
      <c r="I34" s="1"/>
      <c r="J34" s="7"/>
    </row>
    <row r="35" spans="1:15">
      <c r="A35" s="9">
        <v>428</v>
      </c>
      <c r="B35" s="5" t="s">
        <v>100</v>
      </c>
      <c r="C35" s="5">
        <v>100</v>
      </c>
      <c r="D35" s="1" t="s">
        <v>97</v>
      </c>
      <c r="E35" s="1">
        <v>7.1</v>
      </c>
      <c r="F35" s="1"/>
      <c r="G35" s="1"/>
      <c r="H35" s="1"/>
      <c r="I35" s="1"/>
      <c r="J35" s="7"/>
    </row>
    <row r="36" spans="1:15">
      <c r="A36" s="9"/>
      <c r="B36" s="5"/>
      <c r="C36" s="5"/>
      <c r="D36" s="1" t="s">
        <v>103</v>
      </c>
      <c r="E36" s="1">
        <v>8</v>
      </c>
      <c r="F36" s="1"/>
      <c r="G36" s="1"/>
      <c r="H36" s="1"/>
      <c r="I36" s="1"/>
      <c r="J36" s="7"/>
    </row>
    <row r="37" spans="1:15">
      <c r="A37" s="9"/>
      <c r="B37" s="5"/>
      <c r="C37" s="5"/>
      <c r="D37" s="1" t="s">
        <v>104</v>
      </c>
      <c r="E37" s="1">
        <v>1.2</v>
      </c>
      <c r="F37" s="1"/>
      <c r="G37" s="1"/>
      <c r="H37" s="1"/>
      <c r="I37" s="1"/>
      <c r="J37" s="7"/>
    </row>
    <row r="38" spans="1:15">
      <c r="A38" s="9"/>
      <c r="B38" s="5"/>
      <c r="C38" s="5"/>
      <c r="D38" s="1" t="s">
        <v>15</v>
      </c>
      <c r="E38" s="1">
        <v>3</v>
      </c>
      <c r="F38" s="1"/>
      <c r="G38" s="1"/>
      <c r="H38" s="1"/>
      <c r="I38" s="1"/>
      <c r="J38" s="7"/>
    </row>
    <row r="39" spans="1:15">
      <c r="A39" s="9"/>
      <c r="B39" s="5"/>
      <c r="C39" s="5"/>
      <c r="D39" s="1" t="s">
        <v>77</v>
      </c>
      <c r="E39" s="1">
        <v>5</v>
      </c>
      <c r="F39" s="1"/>
      <c r="G39" s="1"/>
      <c r="H39" s="1"/>
      <c r="I39" s="1"/>
      <c r="J39" s="7"/>
    </row>
    <row r="40" spans="1:15">
      <c r="A40" s="4">
        <v>527</v>
      </c>
      <c r="B40" s="4" t="s">
        <v>129</v>
      </c>
      <c r="C40" s="4">
        <v>200</v>
      </c>
      <c r="D40" s="1" t="s">
        <v>130</v>
      </c>
      <c r="E40" s="1">
        <v>18</v>
      </c>
      <c r="F40" s="1">
        <v>0.5</v>
      </c>
      <c r="G40" s="1">
        <v>0</v>
      </c>
      <c r="H40" s="1">
        <v>27</v>
      </c>
      <c r="I40" s="1">
        <v>110</v>
      </c>
      <c r="J40" s="7">
        <v>0.5</v>
      </c>
    </row>
    <row r="41" spans="1:15">
      <c r="A41" s="5"/>
      <c r="B41" s="5"/>
      <c r="C41" s="5"/>
      <c r="D41" s="1" t="s">
        <v>15</v>
      </c>
      <c r="E41" s="1">
        <v>15</v>
      </c>
      <c r="F41" s="1"/>
      <c r="G41" s="1"/>
      <c r="H41" s="1"/>
      <c r="I41" s="1"/>
      <c r="J41" s="7"/>
    </row>
    <row r="42" spans="1:15">
      <c r="A42" s="1">
        <v>114</v>
      </c>
      <c r="B42" s="1" t="s">
        <v>38</v>
      </c>
      <c r="C42" s="1">
        <v>44</v>
      </c>
      <c r="D42" s="1" t="s">
        <v>21</v>
      </c>
      <c r="E42" s="1">
        <v>44</v>
      </c>
      <c r="F42" s="1">
        <v>3.3</v>
      </c>
      <c r="G42" s="1">
        <v>0.4</v>
      </c>
      <c r="H42" s="1">
        <v>21.6</v>
      </c>
      <c r="I42" s="1">
        <v>103.4</v>
      </c>
      <c r="J42" s="7">
        <v>0</v>
      </c>
    </row>
    <row r="43" spans="1:15">
      <c r="A43" s="1">
        <v>115</v>
      </c>
      <c r="B43" s="1" t="s">
        <v>170</v>
      </c>
      <c r="C43" s="1">
        <v>25</v>
      </c>
      <c r="D43" s="1" t="s">
        <v>171</v>
      </c>
      <c r="E43" s="1">
        <v>25</v>
      </c>
      <c r="F43" s="1">
        <v>1.6</v>
      </c>
      <c r="G43" s="1">
        <v>0.3</v>
      </c>
      <c r="H43" s="1">
        <v>8.4</v>
      </c>
      <c r="I43" s="1">
        <v>43.5</v>
      </c>
      <c r="J43" s="7">
        <v>0</v>
      </c>
    </row>
    <row r="44" spans="1:15" s="13" customFormat="1">
      <c r="A44" s="8"/>
      <c r="B44" s="8" t="s">
        <v>22</v>
      </c>
      <c r="C44" s="8">
        <f>C20+C25+C30+C35+C40+C42+C43</f>
        <v>689</v>
      </c>
      <c r="D44" s="8"/>
      <c r="E44" s="8"/>
      <c r="F44" s="8">
        <f>F20+F22+F29+F32+F40+F42+F43</f>
        <v>23.700000000000003</v>
      </c>
      <c r="G44" s="8">
        <f t="shared" ref="G44:J44" si="1">G20+G22+G29+G32+G40+G42+G43</f>
        <v>25.900000000000002</v>
      </c>
      <c r="H44" s="8">
        <f t="shared" si="1"/>
        <v>85.700000000000017</v>
      </c>
      <c r="I44" s="8">
        <f t="shared" si="1"/>
        <v>672.1</v>
      </c>
      <c r="J44" s="8">
        <f t="shared" si="1"/>
        <v>31.9</v>
      </c>
    </row>
    <row r="45" spans="1:15">
      <c r="A45" s="1"/>
      <c r="B45" s="2" t="s">
        <v>40</v>
      </c>
      <c r="C45" s="1"/>
      <c r="D45" s="1"/>
      <c r="E45" s="1"/>
      <c r="F45" s="1"/>
      <c r="G45" s="1"/>
      <c r="H45" s="1"/>
      <c r="I45" s="1"/>
      <c r="J45" s="7"/>
    </row>
    <row r="46" spans="1:15">
      <c r="A46" s="4"/>
      <c r="B46" s="4"/>
      <c r="C46" s="4"/>
      <c r="D46" s="1" t="s">
        <v>104</v>
      </c>
      <c r="E46" s="1">
        <v>31.5</v>
      </c>
      <c r="F46" s="1">
        <v>3.8</v>
      </c>
      <c r="G46" s="1">
        <v>3.4</v>
      </c>
      <c r="H46" s="1">
        <v>23.2</v>
      </c>
      <c r="I46" s="1">
        <v>139</v>
      </c>
      <c r="J46" s="7">
        <v>0</v>
      </c>
    </row>
    <row r="47" spans="1:15">
      <c r="A47" s="5"/>
      <c r="B47" s="5"/>
      <c r="C47" s="5"/>
      <c r="D47" s="1" t="s">
        <v>15</v>
      </c>
      <c r="E47" s="1">
        <v>2.5</v>
      </c>
      <c r="F47" s="1"/>
      <c r="G47" s="1"/>
      <c r="H47" s="1"/>
      <c r="I47" s="1"/>
      <c r="J47" s="7"/>
    </row>
    <row r="48" spans="1:15">
      <c r="A48" s="5"/>
      <c r="B48" s="5"/>
      <c r="C48" s="5"/>
      <c r="D48" s="1" t="s">
        <v>52</v>
      </c>
      <c r="E48" s="19" t="s">
        <v>200</v>
      </c>
      <c r="F48" s="1"/>
      <c r="G48" s="1"/>
      <c r="H48" s="1"/>
      <c r="I48" s="1"/>
      <c r="J48" s="7"/>
    </row>
    <row r="49" spans="1:10">
      <c r="A49" s="5">
        <v>569</v>
      </c>
      <c r="B49" s="5" t="s">
        <v>199</v>
      </c>
      <c r="C49" s="5">
        <v>50</v>
      </c>
      <c r="D49" s="1" t="s">
        <v>68</v>
      </c>
      <c r="E49" s="1">
        <v>1</v>
      </c>
      <c r="F49" s="1"/>
      <c r="G49" s="1"/>
      <c r="H49" s="1"/>
      <c r="I49" s="1"/>
      <c r="J49" s="7"/>
    </row>
    <row r="50" spans="1:10">
      <c r="A50" s="5"/>
      <c r="B50" s="5"/>
      <c r="C50" s="5"/>
      <c r="D50" s="1" t="s">
        <v>27</v>
      </c>
      <c r="E50" s="1">
        <v>0.2</v>
      </c>
      <c r="F50" s="1"/>
      <c r="G50" s="1"/>
      <c r="H50" s="1"/>
      <c r="I50" s="1"/>
      <c r="J50" s="7"/>
    </row>
    <row r="51" spans="1:10">
      <c r="A51" s="3"/>
      <c r="B51" s="3"/>
      <c r="C51" s="3"/>
      <c r="D51" s="1" t="s">
        <v>53</v>
      </c>
      <c r="E51" s="1">
        <v>10</v>
      </c>
      <c r="F51" s="1"/>
      <c r="G51" s="1"/>
      <c r="H51" s="1"/>
      <c r="I51" s="1"/>
      <c r="J51" s="7"/>
    </row>
    <row r="52" spans="1:10">
      <c r="A52" s="1">
        <v>534</v>
      </c>
      <c r="B52" s="1" t="s">
        <v>41</v>
      </c>
      <c r="C52" s="1">
        <v>200</v>
      </c>
      <c r="D52" s="1" t="s">
        <v>12</v>
      </c>
      <c r="E52" s="1">
        <v>200</v>
      </c>
      <c r="F52" s="1">
        <v>5.8</v>
      </c>
      <c r="G52" s="1">
        <v>5</v>
      </c>
      <c r="H52" s="1">
        <v>9.6</v>
      </c>
      <c r="I52" s="1">
        <v>106</v>
      </c>
      <c r="J52" s="7">
        <v>2.6</v>
      </c>
    </row>
    <row r="53" spans="1:10" s="13" customFormat="1">
      <c r="A53" s="8"/>
      <c r="B53" s="8" t="s">
        <v>22</v>
      </c>
      <c r="C53" s="8">
        <v>250</v>
      </c>
      <c r="D53" s="8"/>
      <c r="E53" s="8"/>
      <c r="F53" s="8">
        <f>F46+F52</f>
        <v>9.6</v>
      </c>
      <c r="G53" s="8">
        <f t="shared" ref="G53:J53" si="2">G46+G52</f>
        <v>8.4</v>
      </c>
      <c r="H53" s="8">
        <f t="shared" si="2"/>
        <v>32.799999999999997</v>
      </c>
      <c r="I53" s="8">
        <f t="shared" si="2"/>
        <v>245</v>
      </c>
      <c r="J53" s="8">
        <f t="shared" si="2"/>
        <v>2.6</v>
      </c>
    </row>
    <row r="54" spans="1:10" s="14" customFormat="1">
      <c r="A54" s="18"/>
      <c r="B54" s="15" t="s">
        <v>47</v>
      </c>
      <c r="C54" s="17">
        <f>C14+C18+C44+C53</f>
        <v>1479</v>
      </c>
      <c r="D54" s="15"/>
      <c r="E54" s="17"/>
      <c r="F54" s="17">
        <f t="shared" ref="F54:J54" si="3">F14+F18+F44+F53</f>
        <v>43.500000000000007</v>
      </c>
      <c r="G54" s="17">
        <f t="shared" si="3"/>
        <v>46.199999999999996</v>
      </c>
      <c r="H54" s="17">
        <f t="shared" si="3"/>
        <v>184.3</v>
      </c>
      <c r="I54" s="17">
        <f t="shared" si="3"/>
        <v>1327.7</v>
      </c>
      <c r="J54" s="17">
        <f t="shared" si="3"/>
        <v>71.699999999999989</v>
      </c>
    </row>
    <row r="59" spans="1:10">
      <c r="C59" s="16"/>
    </row>
  </sheetData>
  <pageMargins left="0.19685039370078741" right="0.19685039370078741" top="0.19685039370078741" bottom="0.19685039370078741" header="0.31496062992125984" footer="0.31496062992125984"/>
  <pageSetup paperSize="9" scale="85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6"/>
  <sheetViews>
    <sheetView workbookViewId="0">
      <selection activeCell="F40" sqref="F40"/>
    </sheetView>
  </sheetViews>
  <sheetFormatPr defaultRowHeight="14.4"/>
  <cols>
    <col min="1" max="1" width="4.44140625" customWidth="1"/>
    <col min="2" max="2" width="25.109375" customWidth="1"/>
    <col min="3" max="3" width="6.5546875" customWidth="1"/>
    <col min="4" max="4" width="19.44140625" customWidth="1"/>
    <col min="6" max="6" width="6.88671875" customWidth="1"/>
    <col min="7" max="7" width="7" customWidth="1"/>
    <col min="8" max="8" width="7.5546875" customWidth="1"/>
    <col min="9" max="9" width="7.33203125" customWidth="1"/>
    <col min="10" max="10" width="6.109375" customWidth="1"/>
  </cols>
  <sheetData>
    <row r="1" spans="1:10" ht="30.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6" t="s">
        <v>17</v>
      </c>
    </row>
    <row r="2" spans="1:10">
      <c r="A2" s="1"/>
      <c r="B2" s="2" t="s">
        <v>140</v>
      </c>
      <c r="C2" s="1"/>
      <c r="D2" s="1"/>
      <c r="E2" s="1"/>
      <c r="F2" s="1"/>
      <c r="G2" s="1"/>
      <c r="H2" s="1"/>
      <c r="I2" s="1"/>
      <c r="J2" s="7"/>
    </row>
    <row r="3" spans="1:10">
      <c r="A3" s="1"/>
      <c r="B3" s="2" t="s">
        <v>9</v>
      </c>
      <c r="C3" s="1"/>
      <c r="D3" s="1"/>
      <c r="E3" s="1"/>
      <c r="F3" s="1"/>
      <c r="G3" s="1"/>
      <c r="H3" s="1"/>
      <c r="I3" s="1"/>
      <c r="J3" s="7"/>
    </row>
    <row r="4" spans="1:10">
      <c r="A4" s="4"/>
      <c r="B4" s="4"/>
      <c r="C4" s="4"/>
      <c r="D4" s="1" t="s">
        <v>88</v>
      </c>
      <c r="E4" s="1">
        <f>200/5</f>
        <v>40</v>
      </c>
      <c r="F4" s="1">
        <f>39/5</f>
        <v>7.8</v>
      </c>
      <c r="G4" s="1">
        <v>9.5</v>
      </c>
      <c r="H4" s="1">
        <f>179/5</f>
        <v>35.799999999999997</v>
      </c>
      <c r="I4" s="1">
        <f>1418/5</f>
        <v>283.60000000000002</v>
      </c>
      <c r="J4" s="7">
        <v>1.5</v>
      </c>
    </row>
    <row r="5" spans="1:10">
      <c r="A5" s="5">
        <v>273</v>
      </c>
      <c r="B5" s="5" t="s">
        <v>141</v>
      </c>
      <c r="C5" s="5">
        <v>200</v>
      </c>
      <c r="D5" s="1" t="s">
        <v>12</v>
      </c>
      <c r="E5" s="1">
        <f>560/5</f>
        <v>112</v>
      </c>
      <c r="F5" s="1"/>
      <c r="G5" s="1"/>
      <c r="H5" s="1"/>
      <c r="I5" s="1"/>
      <c r="J5" s="7"/>
    </row>
    <row r="6" spans="1:10">
      <c r="A6" s="5"/>
      <c r="B6" s="5"/>
      <c r="C6" s="5"/>
      <c r="D6" s="1" t="s">
        <v>15</v>
      </c>
      <c r="E6" s="1">
        <v>5</v>
      </c>
      <c r="F6" s="1"/>
      <c r="G6" s="1"/>
      <c r="H6" s="1"/>
      <c r="I6" s="1"/>
      <c r="J6" s="7"/>
    </row>
    <row r="7" spans="1:10">
      <c r="A7" s="5"/>
      <c r="B7" s="5"/>
      <c r="C7" s="5"/>
      <c r="D7" s="1" t="s">
        <v>14</v>
      </c>
      <c r="E7" s="1">
        <v>5</v>
      </c>
      <c r="F7" s="1"/>
      <c r="G7" s="1"/>
      <c r="H7" s="1"/>
      <c r="I7" s="1"/>
      <c r="J7" s="7"/>
    </row>
    <row r="8" spans="1:10">
      <c r="A8" s="4">
        <v>503</v>
      </c>
      <c r="B8" s="50" t="s">
        <v>220</v>
      </c>
      <c r="C8" s="4">
        <v>200</v>
      </c>
      <c r="D8" s="1" t="s">
        <v>18</v>
      </c>
      <c r="E8" s="1">
        <v>0.4</v>
      </c>
      <c r="F8" s="1">
        <v>0.1</v>
      </c>
      <c r="G8" s="1">
        <v>0</v>
      </c>
      <c r="H8" s="1">
        <v>15</v>
      </c>
      <c r="I8" s="1">
        <v>60</v>
      </c>
      <c r="J8" s="7">
        <v>0</v>
      </c>
    </row>
    <row r="9" spans="1:10">
      <c r="A9" s="3"/>
      <c r="B9" s="3" t="s">
        <v>221</v>
      </c>
      <c r="C9" s="3"/>
      <c r="D9" s="1" t="s">
        <v>15</v>
      </c>
      <c r="E9" s="1">
        <v>15</v>
      </c>
      <c r="F9" s="1"/>
      <c r="G9" s="1"/>
      <c r="H9" s="1"/>
      <c r="I9" s="1"/>
      <c r="J9" s="7"/>
    </row>
    <row r="10" spans="1:10">
      <c r="A10" s="1">
        <v>487</v>
      </c>
      <c r="B10" s="1" t="s">
        <v>19</v>
      </c>
      <c r="C10" s="1">
        <v>5</v>
      </c>
      <c r="D10" s="1" t="s">
        <v>14</v>
      </c>
      <c r="E10" s="1">
        <v>5</v>
      </c>
      <c r="F10" s="1">
        <v>0</v>
      </c>
      <c r="G10" s="1">
        <v>4.0999999999999996</v>
      </c>
      <c r="H10" s="1">
        <v>0</v>
      </c>
      <c r="I10" s="1">
        <v>37.4</v>
      </c>
      <c r="J10" s="7">
        <v>0</v>
      </c>
    </row>
    <row r="11" spans="1:10">
      <c r="A11" s="1">
        <v>117</v>
      </c>
      <c r="B11" s="1" t="s">
        <v>20</v>
      </c>
      <c r="C11" s="1">
        <v>35</v>
      </c>
      <c r="D11" s="1" t="s">
        <v>169</v>
      </c>
      <c r="E11" s="1">
        <v>35</v>
      </c>
      <c r="F11" s="1">
        <v>2.6</v>
      </c>
      <c r="G11" s="1">
        <v>1</v>
      </c>
      <c r="H11" s="1">
        <v>18</v>
      </c>
      <c r="I11" s="1">
        <v>91.7</v>
      </c>
      <c r="J11" s="7">
        <v>0</v>
      </c>
    </row>
    <row r="12" spans="1:10" s="13" customFormat="1">
      <c r="A12" s="8"/>
      <c r="B12" s="8" t="s">
        <v>22</v>
      </c>
      <c r="C12" s="8">
        <f>C5+C8+C10+C11</f>
        <v>440</v>
      </c>
      <c r="D12" s="8"/>
      <c r="E12" s="8"/>
      <c r="F12" s="8">
        <f>F4+F8+F10+F11</f>
        <v>10.5</v>
      </c>
      <c r="G12" s="8">
        <f>G4+G8+G10+G11</f>
        <v>14.6</v>
      </c>
      <c r="H12" s="8">
        <f>H4+H8+H10+H11</f>
        <v>68.8</v>
      </c>
      <c r="I12" s="8">
        <f>I4+I8+I10+I11</f>
        <v>472.7</v>
      </c>
      <c r="J12" s="8">
        <f>J4+J8+J10+J11</f>
        <v>1.5</v>
      </c>
    </row>
    <row r="13" spans="1:10">
      <c r="A13" s="1"/>
      <c r="B13" s="2" t="s">
        <v>23</v>
      </c>
      <c r="C13" s="1"/>
      <c r="D13" s="1"/>
      <c r="E13" s="1"/>
      <c r="F13" s="1"/>
      <c r="G13" s="1"/>
      <c r="H13" s="1"/>
      <c r="I13" s="1"/>
      <c r="J13" s="7"/>
    </row>
    <row r="14" spans="1:10">
      <c r="A14" s="1">
        <v>538</v>
      </c>
      <c r="B14" s="1" t="s">
        <v>62</v>
      </c>
      <c r="C14" s="1">
        <v>100</v>
      </c>
      <c r="D14" s="1" t="s">
        <v>63</v>
      </c>
      <c r="E14" s="1">
        <v>10</v>
      </c>
      <c r="F14" s="1">
        <v>0.4</v>
      </c>
      <c r="G14" s="1">
        <v>0.2</v>
      </c>
      <c r="H14" s="1">
        <v>11.4</v>
      </c>
      <c r="I14" s="1">
        <f>97/2</f>
        <v>48.5</v>
      </c>
      <c r="J14" s="7">
        <v>35</v>
      </c>
    </row>
    <row r="15" spans="1:10">
      <c r="A15" s="1"/>
      <c r="B15" s="1"/>
      <c r="C15" s="1"/>
      <c r="D15" s="1" t="s">
        <v>15</v>
      </c>
      <c r="E15" s="1">
        <v>7.5</v>
      </c>
      <c r="F15" s="1"/>
      <c r="G15" s="1"/>
      <c r="H15" s="1"/>
      <c r="I15" s="1"/>
      <c r="J15" s="7"/>
    </row>
    <row r="16" spans="1:10" s="13" customFormat="1">
      <c r="A16" s="8"/>
      <c r="B16" s="8" t="s">
        <v>22</v>
      </c>
      <c r="C16" s="8">
        <v>100</v>
      </c>
      <c r="D16" s="8"/>
      <c r="E16" s="8"/>
      <c r="F16" s="8">
        <v>0.4</v>
      </c>
      <c r="G16" s="8">
        <v>0.2</v>
      </c>
      <c r="H16" s="8">
        <v>11.4</v>
      </c>
      <c r="I16" s="8">
        <v>48.5</v>
      </c>
      <c r="J16" s="12">
        <v>35</v>
      </c>
    </row>
    <row r="17" spans="1:15">
      <c r="A17" s="1"/>
      <c r="B17" s="2" t="s">
        <v>24</v>
      </c>
      <c r="C17" s="1"/>
      <c r="D17" s="1"/>
      <c r="E17" s="1"/>
      <c r="F17" s="1"/>
      <c r="G17" s="1"/>
      <c r="H17" s="1"/>
      <c r="I17" s="1"/>
      <c r="J17" s="7"/>
    </row>
    <row r="18" spans="1:15">
      <c r="A18" s="5"/>
      <c r="B18" s="5"/>
      <c r="C18" s="5"/>
      <c r="D18" s="1" t="s">
        <v>132</v>
      </c>
      <c r="E18" s="1">
        <v>28.5</v>
      </c>
      <c r="F18" s="1">
        <v>0.5</v>
      </c>
      <c r="G18" s="1">
        <v>2.5</v>
      </c>
      <c r="H18" s="1">
        <v>1.8</v>
      </c>
      <c r="I18" s="1">
        <v>32</v>
      </c>
      <c r="J18" s="7">
        <v>7</v>
      </c>
    </row>
    <row r="19" spans="1:15">
      <c r="A19" s="5">
        <v>31</v>
      </c>
      <c r="B19" s="5" t="s">
        <v>162</v>
      </c>
      <c r="C19" s="5">
        <v>50</v>
      </c>
      <c r="D19" s="1" t="s">
        <v>116</v>
      </c>
      <c r="E19" s="1">
        <v>22</v>
      </c>
      <c r="F19" s="1"/>
      <c r="G19" s="1"/>
      <c r="H19" s="1"/>
      <c r="I19" s="1"/>
      <c r="J19" s="7"/>
    </row>
    <row r="20" spans="1:15">
      <c r="A20" s="5"/>
      <c r="B20" s="5"/>
      <c r="C20" s="5"/>
      <c r="D20" s="1" t="s">
        <v>31</v>
      </c>
      <c r="E20" s="1">
        <v>7.5</v>
      </c>
      <c r="F20" s="1"/>
      <c r="G20" s="1"/>
      <c r="H20" s="1"/>
      <c r="I20" s="1"/>
      <c r="J20" s="7"/>
    </row>
    <row r="21" spans="1:15">
      <c r="A21" s="5"/>
      <c r="B21" s="5"/>
      <c r="C21" s="5"/>
      <c r="D21" s="1" t="s">
        <v>27</v>
      </c>
      <c r="E21" s="1">
        <v>2.5</v>
      </c>
      <c r="F21" s="1"/>
      <c r="G21" s="1"/>
      <c r="H21" s="1"/>
      <c r="I21" s="1"/>
      <c r="J21" s="7"/>
    </row>
    <row r="22" spans="1:15">
      <c r="A22" s="4"/>
      <c r="B22" s="4"/>
      <c r="C22" s="4"/>
      <c r="D22" s="1" t="s">
        <v>113</v>
      </c>
      <c r="E22" s="1">
        <v>64</v>
      </c>
      <c r="F22" s="1">
        <v>7.9</v>
      </c>
      <c r="G22" s="1">
        <v>3.8</v>
      </c>
      <c r="H22" s="1">
        <v>12.1</v>
      </c>
      <c r="I22" s="1">
        <v>114.8</v>
      </c>
      <c r="J22" s="7">
        <v>9.6999999999999993</v>
      </c>
    </row>
    <row r="23" spans="1:15">
      <c r="A23" s="5">
        <v>156</v>
      </c>
      <c r="B23" s="5" t="s">
        <v>133</v>
      </c>
      <c r="C23" s="5">
        <v>200</v>
      </c>
      <c r="D23" s="1" t="s">
        <v>29</v>
      </c>
      <c r="E23" s="1">
        <v>120</v>
      </c>
      <c r="F23" s="1"/>
      <c r="G23" s="1"/>
      <c r="H23" s="1"/>
      <c r="I23" s="1"/>
      <c r="J23" s="7"/>
    </row>
    <row r="24" spans="1:15" ht="15.75" customHeight="1">
      <c r="A24" s="5"/>
      <c r="B24" s="5"/>
      <c r="C24" s="5"/>
      <c r="D24" s="1" t="s">
        <v>26</v>
      </c>
      <c r="E24" s="1">
        <v>10</v>
      </c>
      <c r="F24" s="1"/>
      <c r="G24" s="1"/>
      <c r="H24" s="1"/>
      <c r="I24" s="1"/>
      <c r="J24" s="7"/>
    </row>
    <row r="25" spans="1:15">
      <c r="A25" s="5"/>
      <c r="B25" s="23"/>
      <c r="C25" s="5"/>
      <c r="D25" s="1" t="s">
        <v>111</v>
      </c>
      <c r="E25" s="1">
        <v>10</v>
      </c>
      <c r="F25" s="1"/>
      <c r="G25" s="1"/>
      <c r="H25" s="1"/>
      <c r="I25" s="1"/>
      <c r="J25" s="7"/>
    </row>
    <row r="26" spans="1:15">
      <c r="A26" s="5"/>
      <c r="B26" s="5"/>
      <c r="C26" s="5"/>
      <c r="D26" s="1" t="s">
        <v>14</v>
      </c>
      <c r="E26" s="1">
        <v>4</v>
      </c>
      <c r="F26" s="1"/>
      <c r="G26" s="1"/>
      <c r="H26" s="1"/>
      <c r="I26" s="1"/>
      <c r="J26" s="7"/>
    </row>
    <row r="27" spans="1:15">
      <c r="A27" s="22"/>
      <c r="B27" s="4"/>
      <c r="C27" s="4"/>
      <c r="D27" s="1" t="s">
        <v>33</v>
      </c>
      <c r="E27" s="1">
        <v>61</v>
      </c>
      <c r="F27" s="1">
        <v>9.5</v>
      </c>
      <c r="G27" s="1">
        <v>15.3</v>
      </c>
      <c r="H27" s="1">
        <v>11.4</v>
      </c>
      <c r="I27" s="1">
        <v>221</v>
      </c>
      <c r="J27" s="7">
        <v>0.8</v>
      </c>
    </row>
    <row r="28" spans="1:15">
      <c r="A28" s="25"/>
      <c r="B28" s="5"/>
      <c r="C28" s="5"/>
      <c r="D28" s="1" t="s">
        <v>60</v>
      </c>
      <c r="E28" s="1">
        <v>6</v>
      </c>
      <c r="F28" s="1"/>
      <c r="G28" s="1"/>
      <c r="H28" s="1"/>
      <c r="I28" s="1"/>
      <c r="J28" s="7"/>
    </row>
    <row r="29" spans="1:15">
      <c r="A29" s="5">
        <v>395</v>
      </c>
      <c r="B29" s="5" t="s">
        <v>214</v>
      </c>
      <c r="C29" s="5">
        <v>70</v>
      </c>
      <c r="D29" s="1" t="s">
        <v>111</v>
      </c>
      <c r="E29" s="1">
        <v>24.5</v>
      </c>
      <c r="F29" s="1"/>
      <c r="G29" s="1"/>
      <c r="H29" s="1"/>
      <c r="I29" s="1"/>
      <c r="J29" s="7"/>
    </row>
    <row r="30" spans="1:15">
      <c r="A30" s="5"/>
      <c r="B30" s="5" t="s">
        <v>215</v>
      </c>
      <c r="C30" s="5"/>
      <c r="D30" s="1" t="s">
        <v>14</v>
      </c>
      <c r="E30" s="1">
        <v>4</v>
      </c>
      <c r="F30" s="1"/>
      <c r="G30" s="1"/>
      <c r="H30" s="1"/>
      <c r="I30" s="1"/>
      <c r="J30" s="7"/>
    </row>
    <row r="31" spans="1:15">
      <c r="A31" s="5"/>
      <c r="B31" s="5"/>
      <c r="C31" s="5"/>
      <c r="D31" s="1" t="s">
        <v>35</v>
      </c>
      <c r="E31" s="1">
        <v>5</v>
      </c>
      <c r="F31" s="1"/>
      <c r="G31" s="1"/>
      <c r="H31" s="1"/>
      <c r="I31" s="1"/>
      <c r="J31" s="7"/>
    </row>
    <row r="32" spans="1:15">
      <c r="A32" s="4"/>
      <c r="B32" s="4"/>
      <c r="C32" s="4"/>
      <c r="D32" s="1" t="s">
        <v>101</v>
      </c>
      <c r="E32" s="1">
        <v>131.30000000000001</v>
      </c>
      <c r="F32" s="1">
        <v>3.7</v>
      </c>
      <c r="G32" s="1">
        <v>3.6</v>
      </c>
      <c r="H32" s="1">
        <v>3.9</v>
      </c>
      <c r="I32" s="1">
        <v>63</v>
      </c>
      <c r="J32" s="7">
        <v>17</v>
      </c>
      <c r="O32" s="27"/>
    </row>
    <row r="33" spans="1:10">
      <c r="A33" s="5"/>
      <c r="B33" s="5"/>
      <c r="C33" s="5"/>
      <c r="D33" s="1" t="s">
        <v>14</v>
      </c>
      <c r="E33" s="1">
        <v>4.5</v>
      </c>
      <c r="F33" s="1"/>
      <c r="G33" s="1"/>
      <c r="H33" s="1"/>
      <c r="I33" s="1"/>
      <c r="J33" s="7"/>
    </row>
    <row r="34" spans="1:10">
      <c r="A34" s="9"/>
      <c r="B34" s="5"/>
      <c r="C34" s="5"/>
      <c r="D34" s="1" t="s">
        <v>102</v>
      </c>
      <c r="E34" s="1">
        <v>2.7</v>
      </c>
      <c r="F34" s="1"/>
      <c r="G34" s="1"/>
      <c r="H34" s="1"/>
      <c r="I34" s="1"/>
      <c r="J34" s="7"/>
    </row>
    <row r="35" spans="1:10">
      <c r="A35" s="9">
        <v>428</v>
      </c>
      <c r="B35" s="5" t="s">
        <v>100</v>
      </c>
      <c r="C35" s="5">
        <v>100</v>
      </c>
      <c r="D35" s="1" t="s">
        <v>97</v>
      </c>
      <c r="E35" s="1">
        <v>7.1</v>
      </c>
      <c r="F35" s="1"/>
      <c r="G35" s="1"/>
      <c r="H35" s="1"/>
      <c r="I35" s="1"/>
      <c r="J35" s="7"/>
    </row>
    <row r="36" spans="1:10">
      <c r="A36" s="9"/>
      <c r="B36" s="5"/>
      <c r="C36" s="5"/>
      <c r="D36" s="1" t="s">
        <v>103</v>
      </c>
      <c r="E36" s="1">
        <v>8</v>
      </c>
      <c r="F36" s="1"/>
      <c r="G36" s="1"/>
      <c r="H36" s="1"/>
      <c r="I36" s="1"/>
      <c r="J36" s="7"/>
    </row>
    <row r="37" spans="1:10">
      <c r="A37" s="9"/>
      <c r="B37" s="5"/>
      <c r="C37" s="5"/>
      <c r="D37" s="1" t="s">
        <v>104</v>
      </c>
      <c r="E37" s="1">
        <v>1.2</v>
      </c>
      <c r="F37" s="1"/>
      <c r="G37" s="1"/>
      <c r="H37" s="1"/>
      <c r="I37" s="1"/>
      <c r="J37" s="7"/>
    </row>
    <row r="38" spans="1:10">
      <c r="A38" s="9"/>
      <c r="B38" s="5"/>
      <c r="C38" s="5"/>
      <c r="D38" s="1" t="s">
        <v>15</v>
      </c>
      <c r="E38" s="1">
        <v>3</v>
      </c>
      <c r="F38" s="1"/>
      <c r="G38" s="1"/>
      <c r="H38" s="1"/>
      <c r="I38" s="1"/>
      <c r="J38" s="7"/>
    </row>
    <row r="39" spans="1:10">
      <c r="A39" s="9"/>
      <c r="B39" s="5"/>
      <c r="C39" s="5"/>
      <c r="D39" s="1" t="s">
        <v>77</v>
      </c>
      <c r="E39" s="1">
        <v>5</v>
      </c>
      <c r="F39" s="1"/>
      <c r="G39" s="1"/>
      <c r="H39" s="1"/>
      <c r="I39" s="1"/>
      <c r="J39" s="7"/>
    </row>
    <row r="40" spans="1:10">
      <c r="A40" s="4"/>
      <c r="B40" s="4"/>
      <c r="C40" s="4"/>
      <c r="D40" s="1" t="s">
        <v>142</v>
      </c>
      <c r="E40" s="1">
        <v>56</v>
      </c>
      <c r="F40" s="1">
        <v>0.3</v>
      </c>
      <c r="G40" s="1">
        <v>0.2</v>
      </c>
      <c r="H40" s="1">
        <v>25.1</v>
      </c>
      <c r="I40" s="1">
        <v>103</v>
      </c>
      <c r="J40" s="7">
        <v>3.3</v>
      </c>
    </row>
    <row r="41" spans="1:10">
      <c r="A41" s="5">
        <v>527</v>
      </c>
      <c r="B41" s="5" t="s">
        <v>146</v>
      </c>
      <c r="C41" s="5">
        <v>200</v>
      </c>
      <c r="D41" s="1" t="s">
        <v>59</v>
      </c>
      <c r="E41" s="1">
        <v>16</v>
      </c>
      <c r="F41" s="1"/>
      <c r="G41" s="1"/>
      <c r="H41" s="1"/>
      <c r="I41" s="1"/>
      <c r="J41" s="7"/>
    </row>
    <row r="42" spans="1:10" ht="14.25" customHeight="1">
      <c r="A42" s="5"/>
      <c r="B42" s="5"/>
      <c r="C42" s="3"/>
      <c r="D42" s="28" t="s">
        <v>15</v>
      </c>
      <c r="E42" s="1">
        <v>15</v>
      </c>
      <c r="F42" s="1"/>
      <c r="G42" s="1"/>
      <c r="H42" s="1"/>
      <c r="I42" s="1"/>
      <c r="J42" s="7"/>
    </row>
    <row r="43" spans="1:10">
      <c r="A43" s="1">
        <v>114</v>
      </c>
      <c r="B43" s="1" t="s">
        <v>38</v>
      </c>
      <c r="C43" s="1">
        <v>44</v>
      </c>
      <c r="D43" s="1" t="s">
        <v>21</v>
      </c>
      <c r="E43" s="1">
        <v>44</v>
      </c>
      <c r="F43" s="1">
        <v>3.3</v>
      </c>
      <c r="G43" s="1">
        <v>0.4</v>
      </c>
      <c r="H43" s="1">
        <v>21.6</v>
      </c>
      <c r="I43" s="1">
        <v>103.4</v>
      </c>
      <c r="J43" s="7">
        <v>0</v>
      </c>
    </row>
    <row r="44" spans="1:10">
      <c r="A44" s="1">
        <v>115</v>
      </c>
      <c r="B44" s="1" t="s">
        <v>170</v>
      </c>
      <c r="C44" s="1">
        <v>25</v>
      </c>
      <c r="D44" s="1" t="s">
        <v>171</v>
      </c>
      <c r="E44" s="1">
        <v>25</v>
      </c>
      <c r="F44" s="1">
        <v>1.6</v>
      </c>
      <c r="G44" s="1">
        <v>0.3</v>
      </c>
      <c r="H44" s="1">
        <v>8.4</v>
      </c>
      <c r="I44" s="1">
        <v>43.5</v>
      </c>
      <c r="J44" s="7">
        <v>0</v>
      </c>
    </row>
    <row r="45" spans="1:10" s="13" customFormat="1">
      <c r="A45" s="8"/>
      <c r="B45" s="8" t="s">
        <v>22</v>
      </c>
      <c r="C45" s="8">
        <f>C19+C23+C29+C35+C41+C43+C44</f>
        <v>689</v>
      </c>
      <c r="D45" s="8"/>
      <c r="E45" s="8"/>
      <c r="F45" s="8">
        <f>F18+F22+F27+F32+F40+F43+F44</f>
        <v>26.8</v>
      </c>
      <c r="G45" s="8">
        <f t="shared" ref="G45:J45" si="0">G18+G22+G27+G32+G40+G43+G44</f>
        <v>26.1</v>
      </c>
      <c r="H45" s="8">
        <f t="shared" si="0"/>
        <v>84.300000000000011</v>
      </c>
      <c r="I45" s="8">
        <f t="shared" si="0"/>
        <v>680.69999999999993</v>
      </c>
      <c r="J45" s="8">
        <f t="shared" si="0"/>
        <v>37.799999999999997</v>
      </c>
    </row>
    <row r="46" spans="1:10">
      <c r="A46" s="1"/>
      <c r="B46" s="2" t="s">
        <v>40</v>
      </c>
      <c r="C46" s="1"/>
      <c r="D46" s="1"/>
      <c r="E46" s="1"/>
      <c r="F46" s="1"/>
      <c r="G46" s="1"/>
      <c r="H46" s="1"/>
      <c r="I46" s="1"/>
      <c r="J46" s="7"/>
    </row>
    <row r="47" spans="1:10">
      <c r="A47" s="1">
        <v>534</v>
      </c>
      <c r="B47" s="1" t="s">
        <v>41</v>
      </c>
      <c r="C47" s="1">
        <v>200</v>
      </c>
      <c r="D47" s="1" t="s">
        <v>12</v>
      </c>
      <c r="E47" s="1">
        <v>200</v>
      </c>
      <c r="F47" s="1">
        <v>5.8</v>
      </c>
      <c r="G47" s="1">
        <v>5</v>
      </c>
      <c r="H47" s="1">
        <v>9.6</v>
      </c>
      <c r="I47" s="1">
        <v>106</v>
      </c>
      <c r="J47" s="7">
        <v>2.6</v>
      </c>
    </row>
    <row r="48" spans="1:10">
      <c r="A48" s="1">
        <v>118</v>
      </c>
      <c r="B48" s="1" t="s">
        <v>123</v>
      </c>
      <c r="C48" s="1">
        <v>100</v>
      </c>
      <c r="D48" s="1" t="s">
        <v>219</v>
      </c>
      <c r="E48" s="1">
        <v>100</v>
      </c>
      <c r="F48" s="1">
        <v>0.9</v>
      </c>
      <c r="G48" s="1">
        <v>0.2</v>
      </c>
      <c r="H48" s="1">
        <v>8.1</v>
      </c>
      <c r="I48" s="1">
        <v>43</v>
      </c>
      <c r="J48" s="7">
        <v>60</v>
      </c>
    </row>
    <row r="49" spans="1:10">
      <c r="A49" s="5">
        <v>609</v>
      </c>
      <c r="B49" s="5" t="s">
        <v>121</v>
      </c>
      <c r="C49" s="5">
        <v>15</v>
      </c>
      <c r="D49" s="1" t="s">
        <v>122</v>
      </c>
      <c r="E49" s="1">
        <v>15</v>
      </c>
      <c r="F49" s="1">
        <v>1.1000000000000001</v>
      </c>
      <c r="G49" s="1">
        <v>1.5</v>
      </c>
      <c r="H49" s="1">
        <v>11.2</v>
      </c>
      <c r="I49" s="1">
        <v>62.6</v>
      </c>
      <c r="J49" s="7">
        <v>0</v>
      </c>
    </row>
    <row r="50" spans="1:10" s="13" customFormat="1">
      <c r="A50" s="8"/>
      <c r="B50" s="8" t="s">
        <v>22</v>
      </c>
      <c r="C50" s="8">
        <f>C47+C48+C49</f>
        <v>315</v>
      </c>
      <c r="D50" s="8"/>
      <c r="E50" s="8"/>
      <c r="F50" s="8">
        <f t="shared" ref="F50:J50" si="1">F47+F48+F49</f>
        <v>7.8000000000000007</v>
      </c>
      <c r="G50" s="8">
        <f t="shared" si="1"/>
        <v>6.7</v>
      </c>
      <c r="H50" s="8">
        <f t="shared" si="1"/>
        <v>28.9</v>
      </c>
      <c r="I50" s="8">
        <f t="shared" si="1"/>
        <v>211.6</v>
      </c>
      <c r="J50" s="8">
        <f t="shared" si="1"/>
        <v>62.6</v>
      </c>
    </row>
    <row r="51" spans="1:10" s="14" customFormat="1">
      <c r="A51" s="18"/>
      <c r="B51" s="15" t="s">
        <v>47</v>
      </c>
      <c r="C51" s="17">
        <f>C12+C16+C45+C50</f>
        <v>1544</v>
      </c>
      <c r="D51" s="15"/>
      <c r="E51" s="17"/>
      <c r="F51" s="17">
        <f t="shared" ref="F51:J51" si="2">F12+F16+F45+F50</f>
        <v>45.5</v>
      </c>
      <c r="G51" s="17">
        <f t="shared" si="2"/>
        <v>47.6</v>
      </c>
      <c r="H51" s="17">
        <f t="shared" si="2"/>
        <v>193.4</v>
      </c>
      <c r="I51" s="17">
        <f t="shared" si="2"/>
        <v>1413.5</v>
      </c>
      <c r="J51" s="17">
        <f t="shared" si="2"/>
        <v>136.9</v>
      </c>
    </row>
    <row r="56" spans="1:10">
      <c r="C56" s="16"/>
    </row>
  </sheetData>
  <pageMargins left="0.11811023622047245" right="0.11811023622047245" top="0.15748031496062992" bottom="0.15748031496062992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E4" sqref="E4"/>
    </sheetView>
  </sheetViews>
  <sheetFormatPr defaultRowHeight="14.4"/>
  <cols>
    <col min="1" max="1" width="27.44140625" customWidth="1"/>
    <col min="2" max="2" width="14.44140625" customWidth="1"/>
    <col min="5" max="5" width="12.5546875" customWidth="1"/>
    <col min="6" max="6" width="14.44140625" customWidth="1"/>
    <col min="7" max="7" width="9.88671875" customWidth="1"/>
  </cols>
  <sheetData>
    <row r="1" spans="1:7">
      <c r="A1" s="32"/>
      <c r="B1" s="32" t="s">
        <v>156</v>
      </c>
      <c r="C1" s="32" t="s">
        <v>155</v>
      </c>
      <c r="D1" s="32" t="s">
        <v>6</v>
      </c>
      <c r="E1" s="33" t="s">
        <v>7</v>
      </c>
      <c r="F1" s="32" t="s">
        <v>8</v>
      </c>
      <c r="G1" s="32" t="s">
        <v>17</v>
      </c>
    </row>
    <row r="2" spans="1:7" ht="36" customHeight="1">
      <c r="A2" s="37" t="s">
        <v>157</v>
      </c>
      <c r="B2" s="39">
        <f>Лист1!C54+Лист2!C48+Лист3!C55+Лист4!C53+Лист5!C46+Лист6!C51+Лист7!C63+Лист8!C49+Лист9!C58+Лист10!C51</f>
        <v>15440</v>
      </c>
      <c r="C2" s="39">
        <f>Лист1!F54+Лист2!F48+Лист3!F55+Лист4!F53+Лист5!F46+Лист6!F51+Лист7!F63+Лист8!F49+Лист9!F58+Лист10!F51</f>
        <v>540.40000000000009</v>
      </c>
      <c r="D2" s="39">
        <f>Лист1!G54+Лист2!G48+Лист3!G55+Лист4!G53+Лист5!G46+Лист6!G51+Лист7!G63+Лист8!G49+Лист9!G58+Лист10!G51</f>
        <v>570.6</v>
      </c>
      <c r="E2" s="40">
        <f>Лист1!H54+Лист2!H48+Лист3!H55+Лист4!H53+Лист5!H46+Лист6!H51+Лист7!H63+Лист8!H49+Лист9!H58+Лист10!H51</f>
        <v>2275.7999999999997</v>
      </c>
      <c r="F2" s="39">
        <f>Лист1!I54+Лист2!I48+Лист3!I55+Лист4!I53+Лист5!I46+Лист6!I51+Лист7!I63+Лист8!I49+Лист9!I58+Лист10!I51</f>
        <v>16403.5</v>
      </c>
      <c r="G2" s="39">
        <f>Лист1!J54+Лист2!J48+Лист3!J55+Лист4!J53+Лист5!J46+Лист6!J51+Лист7!J63+Лист8!J49+Лист9!J58+Лист10!J51</f>
        <v>653.9</v>
      </c>
    </row>
    <row r="3" spans="1:7" ht="35.25" customHeight="1">
      <c r="A3" s="34" t="s">
        <v>158</v>
      </c>
      <c r="B3" s="38"/>
      <c r="C3" s="38">
        <f>C2/10</f>
        <v>54.040000000000006</v>
      </c>
      <c r="D3" s="38">
        <f t="shared" ref="D3:G3" si="0">D2/10</f>
        <v>57.06</v>
      </c>
      <c r="E3" s="38">
        <f t="shared" si="0"/>
        <v>227.57999999999998</v>
      </c>
      <c r="F3" s="38">
        <f t="shared" si="0"/>
        <v>1640.35</v>
      </c>
      <c r="G3" s="38">
        <f t="shared" si="0"/>
        <v>65.39</v>
      </c>
    </row>
    <row r="4" spans="1:7" ht="51" customHeight="1">
      <c r="A4" s="35" t="s">
        <v>159</v>
      </c>
      <c r="B4" s="41"/>
      <c r="C4" s="43">
        <v>3.2000000000000001E-2</v>
      </c>
      <c r="D4" s="43">
        <v>3.5000000000000003E-2</v>
      </c>
      <c r="E4" s="44">
        <v>0.13800000000000001</v>
      </c>
      <c r="F4" s="39"/>
      <c r="G4" s="42"/>
    </row>
    <row r="5" spans="1:7">
      <c r="A5" s="31"/>
      <c r="B5" s="31"/>
      <c r="D5" s="31"/>
    </row>
    <row r="8" spans="1:7">
      <c r="B8" s="36"/>
    </row>
    <row r="14" spans="1:7">
      <c r="D14" s="27"/>
    </row>
  </sheetData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opLeftCell="A6" workbookViewId="0">
      <selection activeCell="D30" sqref="D30"/>
    </sheetView>
  </sheetViews>
  <sheetFormatPr defaultRowHeight="14.4"/>
  <cols>
    <col min="1" max="1" width="4.44140625" customWidth="1"/>
    <col min="2" max="2" width="25.109375" customWidth="1"/>
    <col min="3" max="3" width="6.5546875" customWidth="1"/>
    <col min="4" max="4" width="19.44140625" customWidth="1"/>
    <col min="5" max="5" width="10" bestFit="1" customWidth="1"/>
    <col min="6" max="6" width="6.88671875" customWidth="1"/>
    <col min="7" max="7" width="7" customWidth="1"/>
    <col min="8" max="8" width="7.5546875" customWidth="1"/>
    <col min="9" max="9" width="7.33203125" customWidth="1"/>
    <col min="10" max="10" width="6.109375" customWidth="1"/>
  </cols>
  <sheetData>
    <row r="1" spans="1:10" ht="20.39999999999999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6" t="s">
        <v>17</v>
      </c>
    </row>
    <row r="2" spans="1:10">
      <c r="A2" s="1"/>
      <c r="B2" s="2" t="s">
        <v>48</v>
      </c>
      <c r="C2" s="1"/>
      <c r="D2" s="1"/>
      <c r="E2" s="1"/>
      <c r="F2" s="1"/>
      <c r="G2" s="1"/>
      <c r="H2" s="1"/>
      <c r="I2" s="1"/>
      <c r="J2" s="7"/>
    </row>
    <row r="3" spans="1:10">
      <c r="A3" s="1"/>
      <c r="B3" s="2" t="s">
        <v>9</v>
      </c>
      <c r="C3" s="1"/>
      <c r="D3" s="1"/>
      <c r="E3" s="1"/>
      <c r="F3" s="1"/>
      <c r="G3" s="1"/>
      <c r="H3" s="1"/>
      <c r="I3" s="1"/>
      <c r="J3" s="7"/>
    </row>
    <row r="4" spans="1:10">
      <c r="A4" s="4"/>
      <c r="B4" s="4"/>
      <c r="C4" s="4"/>
      <c r="D4" s="1" t="s">
        <v>71</v>
      </c>
      <c r="E4" s="1">
        <f>154/5</f>
        <v>30.8</v>
      </c>
      <c r="F4" s="1">
        <v>7.2</v>
      </c>
      <c r="G4" s="1">
        <f>47/5</f>
        <v>9.4</v>
      </c>
      <c r="H4" s="1">
        <f>144/5</f>
        <v>28.8</v>
      </c>
      <c r="I4" s="1">
        <f>1142/5</f>
        <v>228.4</v>
      </c>
      <c r="J4" s="7">
        <v>1.5</v>
      </c>
    </row>
    <row r="5" spans="1:10">
      <c r="A5" s="5">
        <v>272</v>
      </c>
      <c r="B5" s="5" t="s">
        <v>70</v>
      </c>
      <c r="C5" s="5">
        <v>200</v>
      </c>
      <c r="D5" s="1" t="s">
        <v>12</v>
      </c>
      <c r="E5" s="1">
        <v>118</v>
      </c>
      <c r="F5" s="1"/>
      <c r="G5" s="1"/>
      <c r="H5" s="1"/>
      <c r="I5" s="1"/>
      <c r="J5" s="7"/>
    </row>
    <row r="6" spans="1:10">
      <c r="A6" s="5"/>
      <c r="B6" s="5"/>
      <c r="C6" s="5"/>
      <c r="D6" s="1" t="s">
        <v>15</v>
      </c>
      <c r="E6" s="1">
        <v>5</v>
      </c>
      <c r="F6" s="1"/>
      <c r="G6" s="1"/>
      <c r="H6" s="1"/>
      <c r="I6" s="1"/>
      <c r="J6" s="7"/>
    </row>
    <row r="7" spans="1:10">
      <c r="A7" s="5"/>
      <c r="B7" s="5"/>
      <c r="C7" s="5"/>
      <c r="D7" s="1" t="s">
        <v>14</v>
      </c>
      <c r="E7" s="1">
        <v>5</v>
      </c>
      <c r="F7" s="1"/>
      <c r="G7" s="1"/>
      <c r="H7" s="1"/>
      <c r="I7" s="1"/>
      <c r="J7" s="7"/>
    </row>
    <row r="8" spans="1:10">
      <c r="A8" s="4"/>
      <c r="B8" s="4" t="s">
        <v>50</v>
      </c>
      <c r="C8" s="4">
        <v>200</v>
      </c>
      <c r="D8" s="1" t="s">
        <v>56</v>
      </c>
      <c r="E8" s="1">
        <v>3.2</v>
      </c>
      <c r="F8" s="1">
        <v>3.2</v>
      </c>
      <c r="G8" s="1">
        <v>2.7</v>
      </c>
      <c r="H8" s="1">
        <v>15.9</v>
      </c>
      <c r="I8" s="1">
        <v>79</v>
      </c>
      <c r="J8" s="7">
        <v>1.3</v>
      </c>
    </row>
    <row r="9" spans="1:10">
      <c r="A9" s="5">
        <v>513</v>
      </c>
      <c r="B9" s="5" t="s">
        <v>55</v>
      </c>
      <c r="C9" s="5"/>
      <c r="D9" s="1" t="s">
        <v>12</v>
      </c>
      <c r="E9" s="1">
        <v>100</v>
      </c>
      <c r="F9" s="1"/>
      <c r="G9" s="1"/>
      <c r="H9" s="1"/>
      <c r="I9" s="1"/>
      <c r="J9" s="7"/>
    </row>
    <row r="10" spans="1:10">
      <c r="A10" s="3"/>
      <c r="B10" s="3"/>
      <c r="C10" s="3"/>
      <c r="D10" s="1" t="s">
        <v>15</v>
      </c>
      <c r="E10" s="1">
        <v>15</v>
      </c>
      <c r="F10" s="1"/>
      <c r="G10" s="1"/>
      <c r="H10" s="1"/>
      <c r="I10" s="1"/>
      <c r="J10" s="7"/>
    </row>
    <row r="11" spans="1:10">
      <c r="A11" s="1">
        <v>487</v>
      </c>
      <c r="B11" s="1" t="s">
        <v>19</v>
      </c>
      <c r="C11" s="1">
        <v>5</v>
      </c>
      <c r="D11" s="1" t="s">
        <v>14</v>
      </c>
      <c r="E11" s="1">
        <v>5</v>
      </c>
      <c r="F11" s="1">
        <v>0</v>
      </c>
      <c r="G11" s="1">
        <v>4.0999999999999996</v>
      </c>
      <c r="H11" s="1">
        <v>0</v>
      </c>
      <c r="I11" s="1">
        <v>37.4</v>
      </c>
      <c r="J11" s="7">
        <v>0</v>
      </c>
    </row>
    <row r="12" spans="1:10">
      <c r="A12" s="1">
        <v>117</v>
      </c>
      <c r="B12" s="1" t="s">
        <v>20</v>
      </c>
      <c r="C12" s="1">
        <v>35</v>
      </c>
      <c r="D12" s="1" t="s">
        <v>169</v>
      </c>
      <c r="E12" s="1">
        <v>35</v>
      </c>
      <c r="F12" s="1">
        <v>2.6</v>
      </c>
      <c r="G12" s="1">
        <v>1</v>
      </c>
      <c r="H12" s="1">
        <v>18</v>
      </c>
      <c r="I12" s="1">
        <v>91.7</v>
      </c>
      <c r="J12" s="7">
        <v>0</v>
      </c>
    </row>
    <row r="13" spans="1:10" s="13" customFormat="1">
      <c r="A13" s="8"/>
      <c r="B13" s="8" t="s">
        <v>22</v>
      </c>
      <c r="C13" s="8">
        <f>C5+C8+C11+C12</f>
        <v>440</v>
      </c>
      <c r="D13" s="8"/>
      <c r="E13" s="8"/>
      <c r="F13" s="8">
        <f>F4+F8+F11+F12</f>
        <v>13</v>
      </c>
      <c r="G13" s="8">
        <f t="shared" ref="G13:J13" si="0">G4+G8+G11+G12</f>
        <v>17.200000000000003</v>
      </c>
      <c r="H13" s="8">
        <f t="shared" si="0"/>
        <v>62.7</v>
      </c>
      <c r="I13" s="8">
        <f t="shared" si="0"/>
        <v>436.49999999999994</v>
      </c>
      <c r="J13" s="8">
        <f t="shared" si="0"/>
        <v>2.8</v>
      </c>
    </row>
    <row r="14" spans="1:10">
      <c r="A14" s="1"/>
      <c r="B14" s="2" t="s">
        <v>23</v>
      </c>
      <c r="C14" s="1"/>
      <c r="D14" s="1"/>
      <c r="E14" s="1"/>
      <c r="F14" s="1"/>
      <c r="G14" s="1"/>
      <c r="H14" s="1"/>
      <c r="I14" s="1"/>
      <c r="J14" s="7"/>
    </row>
    <row r="15" spans="1:10">
      <c r="A15" s="1"/>
      <c r="B15" s="1" t="s">
        <v>123</v>
      </c>
      <c r="C15" s="1">
        <v>100</v>
      </c>
      <c r="D15" s="1" t="s">
        <v>39</v>
      </c>
      <c r="E15" s="1">
        <v>100</v>
      </c>
      <c r="F15" s="1">
        <v>0.4</v>
      </c>
      <c r="G15" s="1">
        <v>0.4</v>
      </c>
      <c r="H15" s="1">
        <v>9.8000000000000007</v>
      </c>
      <c r="I15" s="1">
        <v>47</v>
      </c>
      <c r="J15" s="7">
        <v>10</v>
      </c>
    </row>
    <row r="16" spans="1:10" s="13" customFormat="1">
      <c r="A16" s="8"/>
      <c r="B16" s="8" t="s">
        <v>22</v>
      </c>
      <c r="C16" s="8">
        <v>100</v>
      </c>
      <c r="D16" s="8"/>
      <c r="E16" s="8"/>
      <c r="F16" s="8">
        <v>0.4</v>
      </c>
      <c r="G16" s="8">
        <v>0.4</v>
      </c>
      <c r="H16" s="8">
        <v>9.8000000000000007</v>
      </c>
      <c r="I16" s="8">
        <v>47</v>
      </c>
      <c r="J16" s="12">
        <v>10</v>
      </c>
    </row>
    <row r="17" spans="1:10">
      <c r="A17" s="1"/>
      <c r="B17" s="2" t="s">
        <v>24</v>
      </c>
      <c r="C17" s="1"/>
      <c r="D17" s="1"/>
      <c r="E17" s="1"/>
      <c r="F17" s="1"/>
      <c r="G17" s="1"/>
      <c r="H17" s="1"/>
      <c r="I17" s="1"/>
      <c r="J17" s="7"/>
    </row>
    <row r="18" spans="1:10">
      <c r="A18" s="4"/>
      <c r="B18" s="4"/>
      <c r="C18" s="4"/>
      <c r="D18" s="1" t="s">
        <v>173</v>
      </c>
      <c r="E18" s="1">
        <v>58</v>
      </c>
      <c r="F18" s="1">
        <v>0.8</v>
      </c>
      <c r="G18" s="1">
        <v>5</v>
      </c>
      <c r="H18" s="1">
        <v>1.5</v>
      </c>
      <c r="I18" s="1">
        <v>54.5</v>
      </c>
      <c r="J18" s="7">
        <v>9.5</v>
      </c>
    </row>
    <row r="19" spans="1:10">
      <c r="A19" s="5">
        <v>17</v>
      </c>
      <c r="B19" s="5" t="s">
        <v>172</v>
      </c>
      <c r="C19" s="5">
        <v>50</v>
      </c>
      <c r="D19" s="1" t="s">
        <v>111</v>
      </c>
      <c r="E19" s="1">
        <v>6</v>
      </c>
      <c r="F19" s="1"/>
      <c r="G19" s="1"/>
      <c r="H19" s="1"/>
      <c r="I19" s="1"/>
      <c r="J19" s="7"/>
    </row>
    <row r="20" spans="1:10">
      <c r="A20" s="3"/>
      <c r="B20" s="3"/>
      <c r="C20" s="3"/>
      <c r="D20" s="1" t="s">
        <v>27</v>
      </c>
      <c r="E20" s="1">
        <v>5</v>
      </c>
      <c r="F20" s="1"/>
      <c r="G20" s="1"/>
      <c r="H20" s="1"/>
      <c r="I20" s="1"/>
      <c r="J20" s="7"/>
    </row>
    <row r="21" spans="1:10">
      <c r="A21" s="5"/>
      <c r="B21" s="5"/>
      <c r="C21" s="5"/>
      <c r="D21" s="1" t="s">
        <v>29</v>
      </c>
      <c r="E21" s="1">
        <v>80</v>
      </c>
      <c r="F21" s="1">
        <v>2.2000000000000002</v>
      </c>
      <c r="G21" s="1">
        <v>2.2999999999999998</v>
      </c>
      <c r="H21" s="1">
        <v>15.1</v>
      </c>
      <c r="I21" s="1">
        <v>89</v>
      </c>
      <c r="J21" s="7">
        <v>6.6</v>
      </c>
    </row>
    <row r="22" spans="1:10">
      <c r="A22" s="5"/>
      <c r="B22" s="5"/>
      <c r="C22" s="5"/>
      <c r="D22" s="1" t="s">
        <v>120</v>
      </c>
      <c r="E22" s="1">
        <v>8</v>
      </c>
      <c r="F22" s="1"/>
      <c r="G22" s="1"/>
      <c r="H22" s="1"/>
      <c r="I22" s="1"/>
      <c r="J22" s="7"/>
    </row>
    <row r="23" spans="1:10">
      <c r="A23" s="5">
        <v>152</v>
      </c>
      <c r="B23" s="5" t="s">
        <v>144</v>
      </c>
      <c r="C23" s="5">
        <v>200</v>
      </c>
      <c r="D23" s="1" t="s">
        <v>26</v>
      </c>
      <c r="E23" s="1">
        <v>10</v>
      </c>
      <c r="F23" s="1"/>
      <c r="G23" s="1"/>
      <c r="H23" s="1"/>
      <c r="I23" s="1"/>
      <c r="J23" s="7"/>
    </row>
    <row r="24" spans="1:10">
      <c r="A24" s="5"/>
      <c r="B24" s="5" t="s">
        <v>145</v>
      </c>
      <c r="C24" s="5"/>
      <c r="D24" s="1" t="s">
        <v>111</v>
      </c>
      <c r="E24" s="1">
        <v>9.6</v>
      </c>
      <c r="F24" s="1"/>
      <c r="G24" s="1"/>
      <c r="H24" s="1"/>
      <c r="I24" s="1"/>
      <c r="J24" s="7"/>
    </row>
    <row r="25" spans="1:10">
      <c r="A25" s="3"/>
      <c r="B25" s="3"/>
      <c r="C25" s="3"/>
      <c r="D25" s="1" t="s">
        <v>27</v>
      </c>
      <c r="E25" s="1">
        <v>2</v>
      </c>
      <c r="F25" s="1"/>
      <c r="G25" s="1"/>
      <c r="H25" s="1"/>
      <c r="I25" s="1"/>
      <c r="J25" s="7"/>
    </row>
    <row r="26" spans="1:10">
      <c r="A26" s="4"/>
      <c r="B26" s="4"/>
      <c r="C26" s="4"/>
      <c r="D26" s="1" t="s">
        <v>33</v>
      </c>
      <c r="E26" s="1">
        <v>100</v>
      </c>
      <c r="F26" s="1">
        <v>16.3</v>
      </c>
      <c r="G26" s="1">
        <v>17.5</v>
      </c>
      <c r="H26" s="1">
        <f>33.8/13*8</f>
        <v>20.799999999999997</v>
      </c>
      <c r="I26" s="1">
        <v>305.8</v>
      </c>
      <c r="J26" s="7">
        <v>8.9</v>
      </c>
    </row>
    <row r="27" spans="1:10">
      <c r="A27" s="5"/>
      <c r="B27" s="5"/>
      <c r="C27" s="5"/>
      <c r="D27" s="1" t="s">
        <v>14</v>
      </c>
      <c r="E27" s="1">
        <v>7.4</v>
      </c>
      <c r="F27" s="1"/>
      <c r="G27" s="1"/>
      <c r="H27" s="1"/>
      <c r="I27" s="1"/>
      <c r="J27" s="7"/>
    </row>
    <row r="28" spans="1:10">
      <c r="A28" s="5"/>
      <c r="B28" s="5"/>
      <c r="C28" s="5"/>
      <c r="D28" s="1" t="s">
        <v>75</v>
      </c>
      <c r="E28" s="1">
        <v>9.1999999999999993</v>
      </c>
      <c r="F28" s="1"/>
      <c r="G28" s="1"/>
      <c r="H28" s="1"/>
      <c r="I28" s="1"/>
      <c r="J28" s="7"/>
    </row>
    <row r="29" spans="1:10">
      <c r="A29" s="5">
        <v>370</v>
      </c>
      <c r="B29" s="5" t="s">
        <v>193</v>
      </c>
      <c r="C29" s="5">
        <v>200</v>
      </c>
      <c r="D29" s="1" t="s">
        <v>111</v>
      </c>
      <c r="E29" s="1">
        <v>18.5</v>
      </c>
      <c r="F29" s="1"/>
      <c r="G29" s="1"/>
      <c r="H29" s="1"/>
      <c r="I29" s="1"/>
      <c r="J29" s="7"/>
    </row>
    <row r="30" spans="1:10">
      <c r="A30" s="5"/>
      <c r="B30" s="5"/>
      <c r="C30" s="5"/>
      <c r="D30" s="1" t="s">
        <v>35</v>
      </c>
      <c r="E30" s="1">
        <v>3</v>
      </c>
      <c r="F30" s="1"/>
      <c r="G30" s="1"/>
      <c r="H30" s="1"/>
      <c r="I30" s="1"/>
      <c r="J30" s="7"/>
    </row>
    <row r="31" spans="1:10">
      <c r="A31" s="9"/>
      <c r="B31" s="5"/>
      <c r="C31" s="5"/>
      <c r="D31" s="1" t="s">
        <v>58</v>
      </c>
      <c r="E31" s="24">
        <v>20.3</v>
      </c>
      <c r="F31" s="1"/>
      <c r="G31" s="1"/>
      <c r="H31" s="1"/>
      <c r="I31" s="1"/>
      <c r="J31" s="7"/>
    </row>
    <row r="32" spans="1:10">
      <c r="A32" s="9"/>
      <c r="B32" s="5"/>
      <c r="C32" s="5"/>
      <c r="D32" s="1" t="s">
        <v>29</v>
      </c>
      <c r="E32" s="1">
        <v>164.3</v>
      </c>
      <c r="F32" s="1"/>
      <c r="G32" s="1"/>
      <c r="H32" s="1"/>
      <c r="I32" s="1"/>
      <c r="J32" s="7"/>
    </row>
    <row r="33" spans="1:10">
      <c r="A33" s="4">
        <v>504</v>
      </c>
      <c r="B33" s="4" t="s">
        <v>174</v>
      </c>
      <c r="C33" s="4">
        <v>200</v>
      </c>
      <c r="D33" s="1" t="s">
        <v>18</v>
      </c>
      <c r="E33" s="1">
        <v>0.6</v>
      </c>
      <c r="F33" s="1">
        <v>0.1</v>
      </c>
      <c r="G33" s="1">
        <v>0</v>
      </c>
      <c r="H33" s="1">
        <v>15.2</v>
      </c>
      <c r="I33" s="1">
        <v>61</v>
      </c>
      <c r="J33" s="7">
        <v>0</v>
      </c>
    </row>
    <row r="34" spans="1:10">
      <c r="A34" s="5"/>
      <c r="B34" s="5"/>
      <c r="C34" s="5"/>
      <c r="D34" s="1" t="s">
        <v>59</v>
      </c>
      <c r="E34" s="1">
        <v>8</v>
      </c>
      <c r="F34" s="1"/>
      <c r="G34" s="1"/>
      <c r="H34" s="1"/>
      <c r="I34" s="1"/>
      <c r="J34" s="7"/>
    </row>
    <row r="35" spans="1:10">
      <c r="A35" s="5"/>
      <c r="B35" s="5"/>
      <c r="C35" s="5"/>
      <c r="D35" s="1" t="s">
        <v>15</v>
      </c>
      <c r="E35" s="1">
        <v>15</v>
      </c>
      <c r="F35" s="1"/>
      <c r="G35" s="1"/>
      <c r="H35" s="1"/>
      <c r="I35" s="1"/>
      <c r="J35" s="7"/>
    </row>
    <row r="36" spans="1:10">
      <c r="A36" s="1">
        <v>114</v>
      </c>
      <c r="B36" s="1" t="s">
        <v>38</v>
      </c>
      <c r="C36" s="1">
        <v>44</v>
      </c>
      <c r="D36" s="1" t="s">
        <v>21</v>
      </c>
      <c r="E36" s="1">
        <v>44</v>
      </c>
      <c r="F36" s="1">
        <v>3.3</v>
      </c>
      <c r="G36" s="1">
        <v>0.4</v>
      </c>
      <c r="H36" s="1">
        <v>21.6</v>
      </c>
      <c r="I36" s="1">
        <v>103.4</v>
      </c>
      <c r="J36" s="7">
        <v>0</v>
      </c>
    </row>
    <row r="37" spans="1:10">
      <c r="A37" s="1">
        <v>115</v>
      </c>
      <c r="B37" s="1" t="s">
        <v>170</v>
      </c>
      <c r="C37" s="1">
        <v>25</v>
      </c>
      <c r="D37" s="1" t="s">
        <v>171</v>
      </c>
      <c r="E37" s="1">
        <v>25</v>
      </c>
      <c r="F37" s="1">
        <v>1.6</v>
      </c>
      <c r="G37" s="1">
        <v>0.3</v>
      </c>
      <c r="H37" s="1">
        <v>8.4</v>
      </c>
      <c r="I37" s="1">
        <v>43.5</v>
      </c>
      <c r="J37" s="7">
        <v>0</v>
      </c>
    </row>
    <row r="38" spans="1:10" s="13" customFormat="1">
      <c r="A38" s="8"/>
      <c r="B38" s="8" t="s">
        <v>22</v>
      </c>
      <c r="C38" s="8">
        <f>C19+C23+C29+C33+C36+C37</f>
        <v>719</v>
      </c>
      <c r="D38" s="8"/>
      <c r="E38" s="8"/>
      <c r="F38" s="8">
        <f>F18+F21+F26+F33+F36+F37</f>
        <v>24.300000000000004</v>
      </c>
      <c r="G38" s="8">
        <f t="shared" ref="G38:J38" si="1">G18+G21+G26+G33+G36+G37</f>
        <v>25.5</v>
      </c>
      <c r="H38" s="8">
        <f t="shared" si="1"/>
        <v>82.6</v>
      </c>
      <c r="I38" s="8">
        <f t="shared" si="1"/>
        <v>657.2</v>
      </c>
      <c r="J38" s="8">
        <f t="shared" si="1"/>
        <v>25</v>
      </c>
    </row>
    <row r="39" spans="1:10">
      <c r="A39" s="1"/>
      <c r="B39" s="2" t="s">
        <v>40</v>
      </c>
      <c r="C39" s="1"/>
      <c r="D39" s="1"/>
      <c r="E39" s="1"/>
      <c r="F39" s="1"/>
      <c r="G39" s="1"/>
      <c r="H39" s="1"/>
      <c r="I39" s="1"/>
      <c r="J39" s="7"/>
    </row>
    <row r="40" spans="1:10">
      <c r="A40" s="1">
        <v>536</v>
      </c>
      <c r="B40" s="1" t="s">
        <v>64</v>
      </c>
      <c r="C40" s="1">
        <v>200</v>
      </c>
      <c r="D40" s="1" t="s">
        <v>65</v>
      </c>
      <c r="E40" s="1">
        <v>200</v>
      </c>
      <c r="F40" s="1">
        <v>10</v>
      </c>
      <c r="G40" s="1">
        <v>6.4</v>
      </c>
      <c r="H40" s="1">
        <v>17</v>
      </c>
      <c r="I40" s="1">
        <v>174</v>
      </c>
      <c r="J40" s="7">
        <v>1.2</v>
      </c>
    </row>
    <row r="41" spans="1:10">
      <c r="A41" s="4"/>
      <c r="B41" s="4"/>
      <c r="C41" s="4"/>
      <c r="D41" s="1" t="s">
        <v>35</v>
      </c>
      <c r="E41" s="1">
        <v>40.5</v>
      </c>
      <c r="F41" s="1">
        <v>4.7</v>
      </c>
      <c r="G41" s="1">
        <v>4.8</v>
      </c>
      <c r="H41" s="1">
        <v>33.9</v>
      </c>
      <c r="I41" s="1">
        <v>198</v>
      </c>
      <c r="J41" s="7">
        <v>0</v>
      </c>
    </row>
    <row r="42" spans="1:10">
      <c r="A42" s="5"/>
      <c r="B42" s="5"/>
      <c r="C42" s="5"/>
      <c r="D42" s="1" t="s">
        <v>15</v>
      </c>
      <c r="E42" s="1">
        <v>7</v>
      </c>
      <c r="F42" s="1"/>
      <c r="G42" s="1"/>
      <c r="H42" s="1"/>
      <c r="I42" s="1"/>
      <c r="J42" s="7"/>
    </row>
    <row r="43" spans="1:10">
      <c r="A43" s="5">
        <v>582</v>
      </c>
      <c r="B43" s="5" t="s">
        <v>66</v>
      </c>
      <c r="C43" s="5">
        <v>60</v>
      </c>
      <c r="D43" s="1" t="s">
        <v>14</v>
      </c>
      <c r="E43" s="1">
        <v>5</v>
      </c>
      <c r="F43" s="1"/>
      <c r="G43" s="1"/>
      <c r="H43" s="1"/>
      <c r="I43" s="1"/>
      <c r="J43" s="7"/>
    </row>
    <row r="44" spans="1:10">
      <c r="A44" s="5"/>
      <c r="B44" s="5"/>
      <c r="C44" s="5"/>
      <c r="D44" s="1" t="s">
        <v>52</v>
      </c>
      <c r="E44" s="1" t="s">
        <v>67</v>
      </c>
      <c r="F44" s="1"/>
      <c r="G44" s="1"/>
      <c r="H44" s="1"/>
      <c r="I44" s="1"/>
      <c r="J44" s="7"/>
    </row>
    <row r="45" spans="1:10">
      <c r="A45" s="5"/>
      <c r="B45" s="5"/>
      <c r="C45" s="5"/>
      <c r="D45" s="1" t="s">
        <v>194</v>
      </c>
      <c r="E45" s="1">
        <v>0.03</v>
      </c>
      <c r="F45" s="1"/>
      <c r="G45" s="1"/>
      <c r="H45" s="1"/>
      <c r="I45" s="1"/>
      <c r="J45" s="7"/>
    </row>
    <row r="46" spans="1:10">
      <c r="A46" s="3"/>
      <c r="B46" s="3"/>
      <c r="C46" s="3"/>
      <c r="D46" s="1" t="s">
        <v>68</v>
      </c>
      <c r="E46" s="1">
        <v>0.8</v>
      </c>
      <c r="F46" s="1"/>
      <c r="G46" s="1"/>
      <c r="H46" s="1"/>
      <c r="I46" s="1"/>
      <c r="J46" s="7"/>
    </row>
    <row r="47" spans="1:10" s="13" customFormat="1">
      <c r="A47" s="8"/>
      <c r="B47" s="8" t="s">
        <v>22</v>
      </c>
      <c r="C47" s="8">
        <v>260</v>
      </c>
      <c r="D47" s="8"/>
      <c r="E47" s="8"/>
      <c r="F47" s="8">
        <f>F40+F41</f>
        <v>14.7</v>
      </c>
      <c r="G47" s="8">
        <f t="shared" ref="G47:J47" si="2">G40+G41</f>
        <v>11.2</v>
      </c>
      <c r="H47" s="8">
        <f t="shared" si="2"/>
        <v>50.9</v>
      </c>
      <c r="I47" s="8">
        <f t="shared" si="2"/>
        <v>372</v>
      </c>
      <c r="J47" s="8">
        <f t="shared" si="2"/>
        <v>1.2</v>
      </c>
    </row>
    <row r="48" spans="1:10" s="14" customFormat="1">
      <c r="A48" s="18"/>
      <c r="B48" s="15" t="s">
        <v>47</v>
      </c>
      <c r="C48" s="17">
        <f>C13+C16+C38+C47</f>
        <v>1519</v>
      </c>
      <c r="D48" s="15"/>
      <c r="E48" s="17"/>
      <c r="F48" s="17">
        <f t="shared" ref="F48:J48" si="3">F13+F16+F38+F47</f>
        <v>52.400000000000006</v>
      </c>
      <c r="G48" s="17">
        <f t="shared" si="3"/>
        <v>54.3</v>
      </c>
      <c r="H48" s="17">
        <f t="shared" si="3"/>
        <v>206</v>
      </c>
      <c r="I48" s="17">
        <f t="shared" si="3"/>
        <v>1512.7</v>
      </c>
      <c r="J48" s="17">
        <f t="shared" si="3"/>
        <v>39</v>
      </c>
    </row>
    <row r="53" spans="3:3">
      <c r="C53" s="16"/>
    </row>
  </sheetData>
  <pageMargins left="0" right="0" top="0" bottom="0" header="0.31496062992125984" footer="0.31496062992125984"/>
  <pageSetup paperSize="9" scale="8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tabSelected="1" topLeftCell="A11" workbookViewId="0">
      <selection activeCell="B11" sqref="B11"/>
    </sheetView>
  </sheetViews>
  <sheetFormatPr defaultRowHeight="14.4"/>
  <cols>
    <col min="1" max="1" width="4.44140625" customWidth="1"/>
    <col min="2" max="2" width="25.109375" customWidth="1"/>
    <col min="3" max="3" width="6.5546875" customWidth="1"/>
    <col min="4" max="4" width="19.44140625" customWidth="1"/>
    <col min="6" max="6" width="6.88671875" customWidth="1"/>
    <col min="7" max="7" width="7" customWidth="1"/>
    <col min="8" max="8" width="7.5546875" customWidth="1"/>
    <col min="9" max="9" width="7.33203125" customWidth="1"/>
    <col min="10" max="10" width="6.109375" customWidth="1"/>
  </cols>
  <sheetData>
    <row r="1" spans="1:10" ht="30.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6" t="s">
        <v>17</v>
      </c>
    </row>
    <row r="2" spans="1:10">
      <c r="A2" s="1"/>
      <c r="B2" s="2" t="s">
        <v>69</v>
      </c>
      <c r="C2" s="1"/>
      <c r="D2" s="1"/>
      <c r="E2" s="1"/>
      <c r="F2" s="1"/>
      <c r="G2" s="1"/>
      <c r="H2" s="1"/>
      <c r="I2" s="1"/>
      <c r="J2" s="7"/>
    </row>
    <row r="3" spans="1:10">
      <c r="A3" s="1"/>
      <c r="B3" s="2" t="s">
        <v>9</v>
      </c>
      <c r="C3" s="1"/>
      <c r="D3" s="1"/>
      <c r="E3" s="1"/>
      <c r="F3" s="1"/>
      <c r="G3" s="1"/>
      <c r="H3" s="1"/>
      <c r="I3" s="1"/>
      <c r="J3" s="7"/>
    </row>
    <row r="4" spans="1:10">
      <c r="A4" s="4"/>
      <c r="B4" s="4"/>
      <c r="C4" s="4"/>
      <c r="D4" s="1" t="s">
        <v>93</v>
      </c>
      <c r="E4" s="1">
        <v>30.8</v>
      </c>
      <c r="F4" s="1">
        <f>31/5</f>
        <v>6.2</v>
      </c>
      <c r="G4" s="1">
        <v>7.5</v>
      </c>
      <c r="H4" s="1">
        <v>30.9</v>
      </c>
      <c r="I4" s="1">
        <f>1077/5</f>
        <v>215.4</v>
      </c>
      <c r="J4" s="7">
        <v>1.4</v>
      </c>
    </row>
    <row r="5" spans="1:10">
      <c r="A5" s="5"/>
      <c r="B5" s="5"/>
      <c r="C5" s="5"/>
      <c r="D5" s="1" t="s">
        <v>41</v>
      </c>
      <c r="E5" s="24">
        <v>106</v>
      </c>
      <c r="F5" s="1"/>
      <c r="G5" s="1"/>
      <c r="H5" s="1"/>
      <c r="I5" s="1"/>
      <c r="J5" s="7"/>
    </row>
    <row r="6" spans="1:10">
      <c r="A6" s="5">
        <v>268</v>
      </c>
      <c r="B6" s="5" t="s">
        <v>42</v>
      </c>
      <c r="C6" s="5">
        <v>200</v>
      </c>
      <c r="D6" s="1" t="s">
        <v>15</v>
      </c>
      <c r="E6" s="1">
        <f>25/5</f>
        <v>5</v>
      </c>
      <c r="F6" s="1"/>
      <c r="G6" s="1"/>
      <c r="H6" s="1"/>
      <c r="I6" s="1"/>
      <c r="J6" s="7"/>
    </row>
    <row r="7" spans="1:10">
      <c r="A7" s="5"/>
      <c r="B7" s="5"/>
      <c r="C7" s="5"/>
      <c r="D7" s="1" t="s">
        <v>14</v>
      </c>
      <c r="E7" s="1">
        <v>5</v>
      </c>
      <c r="F7" s="1"/>
      <c r="G7" s="1"/>
      <c r="H7" s="1"/>
      <c r="I7" s="1"/>
      <c r="J7" s="7"/>
    </row>
    <row r="8" spans="1:10">
      <c r="A8" s="4">
        <v>507</v>
      </c>
      <c r="B8" s="4" t="s">
        <v>161</v>
      </c>
      <c r="C8" s="4">
        <v>200</v>
      </c>
      <c r="D8" s="1" t="s">
        <v>18</v>
      </c>
      <c r="E8" s="1">
        <v>0.6</v>
      </c>
      <c r="F8" s="1">
        <v>1.5</v>
      </c>
      <c r="G8" s="1">
        <v>1.3</v>
      </c>
      <c r="H8" s="1">
        <v>17.399999999999999</v>
      </c>
      <c r="I8" s="1">
        <v>87</v>
      </c>
      <c r="J8" s="7">
        <v>1.3</v>
      </c>
    </row>
    <row r="9" spans="1:10">
      <c r="A9" s="5"/>
      <c r="B9" s="5"/>
      <c r="C9" s="5"/>
      <c r="D9" s="1" t="s">
        <v>12</v>
      </c>
      <c r="E9" s="1">
        <v>50</v>
      </c>
      <c r="F9" s="1"/>
      <c r="G9" s="1"/>
      <c r="H9" s="1"/>
      <c r="I9" s="1"/>
      <c r="J9" s="7"/>
    </row>
    <row r="10" spans="1:10">
      <c r="A10" s="3"/>
      <c r="B10" s="3"/>
      <c r="C10" s="3"/>
      <c r="D10" s="1" t="s">
        <v>15</v>
      </c>
      <c r="E10" s="1">
        <v>15</v>
      </c>
      <c r="F10" s="1"/>
      <c r="G10" s="1"/>
      <c r="H10" s="1"/>
      <c r="I10" s="1"/>
      <c r="J10" s="7"/>
    </row>
    <row r="11" spans="1:10">
      <c r="A11" s="1">
        <v>106</v>
      </c>
      <c r="B11" s="1" t="s">
        <v>49</v>
      </c>
      <c r="C11" s="1">
        <v>20</v>
      </c>
      <c r="D11" s="1" t="s">
        <v>57</v>
      </c>
      <c r="E11" s="1">
        <v>20</v>
      </c>
      <c r="F11" s="1">
        <v>5.0999999999999996</v>
      </c>
      <c r="G11" s="1">
        <v>5.2</v>
      </c>
      <c r="H11" s="1">
        <v>0</v>
      </c>
      <c r="I11" s="1">
        <v>68.5</v>
      </c>
      <c r="J11" s="7">
        <v>0</v>
      </c>
    </row>
    <row r="12" spans="1:10">
      <c r="A12" s="1">
        <v>117</v>
      </c>
      <c r="B12" s="1" t="s">
        <v>20</v>
      </c>
      <c r="C12" s="1">
        <v>35</v>
      </c>
      <c r="D12" s="1" t="s">
        <v>169</v>
      </c>
      <c r="E12" s="1">
        <v>35</v>
      </c>
      <c r="F12" s="1">
        <v>2.6</v>
      </c>
      <c r="G12" s="1">
        <v>1</v>
      </c>
      <c r="H12" s="1">
        <v>18</v>
      </c>
      <c r="I12" s="1">
        <v>91.7</v>
      </c>
      <c r="J12" s="7">
        <v>0</v>
      </c>
    </row>
    <row r="13" spans="1:10" s="13" customFormat="1">
      <c r="A13" s="8"/>
      <c r="B13" s="8" t="s">
        <v>22</v>
      </c>
      <c r="C13" s="8">
        <f>C6+C8+C11+C12</f>
        <v>455</v>
      </c>
      <c r="D13" s="8"/>
      <c r="E13" s="8"/>
      <c r="F13" s="8">
        <f>F4+F8+F11+F12</f>
        <v>15.4</v>
      </c>
      <c r="G13" s="8">
        <f t="shared" ref="G13:J13" si="0">G4+G8+G11+G12</f>
        <v>15</v>
      </c>
      <c r="H13" s="8">
        <f t="shared" si="0"/>
        <v>66.3</v>
      </c>
      <c r="I13" s="8">
        <f t="shared" si="0"/>
        <v>462.59999999999997</v>
      </c>
      <c r="J13" s="8">
        <f t="shared" si="0"/>
        <v>2.7</v>
      </c>
    </row>
    <row r="14" spans="1:10">
      <c r="A14" s="1"/>
      <c r="B14" s="2" t="s">
        <v>23</v>
      </c>
      <c r="C14" s="1"/>
      <c r="D14" s="1"/>
      <c r="E14" s="1"/>
      <c r="F14" s="1"/>
      <c r="G14" s="1"/>
      <c r="H14" s="1"/>
      <c r="I14" s="1"/>
      <c r="J14" s="7"/>
    </row>
    <row r="15" spans="1:10">
      <c r="A15" s="1">
        <v>538</v>
      </c>
      <c r="B15" s="1" t="s">
        <v>62</v>
      </c>
      <c r="C15" s="1">
        <v>100</v>
      </c>
      <c r="D15" s="1" t="s">
        <v>63</v>
      </c>
      <c r="E15" s="1">
        <v>10</v>
      </c>
      <c r="F15" s="1">
        <v>0.4</v>
      </c>
      <c r="G15" s="1">
        <v>0.2</v>
      </c>
      <c r="H15" s="1">
        <v>11.4</v>
      </c>
      <c r="I15" s="1">
        <f>97/2</f>
        <v>48.5</v>
      </c>
      <c r="J15" s="7">
        <v>35</v>
      </c>
    </row>
    <row r="16" spans="1:10">
      <c r="A16" s="1"/>
      <c r="B16" s="1"/>
      <c r="C16" s="1"/>
      <c r="D16" s="1" t="s">
        <v>15</v>
      </c>
      <c r="E16" s="1">
        <v>7.5</v>
      </c>
      <c r="F16" s="1"/>
      <c r="G16" s="1"/>
      <c r="H16" s="1"/>
      <c r="I16" s="1"/>
      <c r="J16" s="7"/>
    </row>
    <row r="17" spans="1:10" s="13" customFormat="1">
      <c r="A17" s="8"/>
      <c r="B17" s="8" t="s">
        <v>22</v>
      </c>
      <c r="C17" s="8">
        <v>100</v>
      </c>
      <c r="D17" s="8"/>
      <c r="E17" s="8"/>
      <c r="F17" s="8">
        <v>0.4</v>
      </c>
      <c r="G17" s="8">
        <v>0.2</v>
      </c>
      <c r="H17" s="8">
        <v>11.4</v>
      </c>
      <c r="I17" s="8">
        <v>48.5</v>
      </c>
      <c r="J17" s="12">
        <v>35</v>
      </c>
    </row>
    <row r="18" spans="1:10">
      <c r="A18" s="1"/>
      <c r="B18" s="2" t="s">
        <v>24</v>
      </c>
      <c r="C18" s="1"/>
      <c r="D18" s="1"/>
      <c r="E18" s="1"/>
      <c r="F18" s="1"/>
      <c r="G18" s="1"/>
      <c r="H18" s="1"/>
      <c r="I18" s="1"/>
      <c r="J18" s="7"/>
    </row>
    <row r="19" spans="1:10">
      <c r="A19" s="5"/>
      <c r="B19" s="5"/>
      <c r="C19" s="5"/>
      <c r="D19" s="1" t="s">
        <v>132</v>
      </c>
      <c r="E19" s="1">
        <v>28.5</v>
      </c>
      <c r="F19" s="1">
        <v>0.5</v>
      </c>
      <c r="G19" s="1">
        <v>2.5</v>
      </c>
      <c r="H19" s="1">
        <v>1.8</v>
      </c>
      <c r="I19" s="1">
        <v>32</v>
      </c>
      <c r="J19" s="7">
        <v>7</v>
      </c>
    </row>
    <row r="20" spans="1:10">
      <c r="A20" s="5">
        <v>31</v>
      </c>
      <c r="B20" s="5" t="s">
        <v>162</v>
      </c>
      <c r="C20" s="5">
        <v>50</v>
      </c>
      <c r="D20" s="1" t="s">
        <v>116</v>
      </c>
      <c r="E20" s="1">
        <v>22</v>
      </c>
      <c r="F20" s="1"/>
      <c r="G20" s="1"/>
      <c r="H20" s="1"/>
      <c r="I20" s="1"/>
      <c r="J20" s="7"/>
    </row>
    <row r="21" spans="1:10">
      <c r="A21" s="5"/>
      <c r="B21" s="5"/>
      <c r="C21" s="5"/>
      <c r="D21" s="1" t="s">
        <v>31</v>
      </c>
      <c r="E21" s="1">
        <v>7.5</v>
      </c>
      <c r="F21" s="1"/>
      <c r="G21" s="1"/>
      <c r="H21" s="1"/>
      <c r="I21" s="1"/>
      <c r="J21" s="7"/>
    </row>
    <row r="22" spans="1:10">
      <c r="A22" s="5"/>
      <c r="B22" s="5"/>
      <c r="C22" s="5"/>
      <c r="D22" s="1" t="s">
        <v>27</v>
      </c>
      <c r="E22" s="1">
        <v>2.5</v>
      </c>
      <c r="F22" s="1"/>
      <c r="G22" s="1"/>
      <c r="H22" s="1"/>
      <c r="I22" s="1"/>
      <c r="J22" s="7"/>
    </row>
    <row r="23" spans="1:10">
      <c r="A23" s="4"/>
      <c r="B23" s="4"/>
      <c r="C23" s="4"/>
      <c r="D23" s="1" t="s">
        <v>201</v>
      </c>
      <c r="E23" s="1">
        <v>50</v>
      </c>
      <c r="F23" s="1">
        <v>1.4</v>
      </c>
      <c r="G23" s="1">
        <v>3.9</v>
      </c>
      <c r="H23" s="1">
        <v>6.2</v>
      </c>
      <c r="I23" s="1">
        <v>66.400000000000006</v>
      </c>
      <c r="J23" s="7">
        <v>14.8</v>
      </c>
    </row>
    <row r="24" spans="1:10">
      <c r="A24" s="5">
        <v>147</v>
      </c>
      <c r="B24" s="5" t="s">
        <v>81</v>
      </c>
      <c r="C24" s="5">
        <v>200</v>
      </c>
      <c r="D24" s="1" t="s">
        <v>29</v>
      </c>
      <c r="E24" s="1">
        <v>32</v>
      </c>
      <c r="F24" s="1"/>
      <c r="G24" s="1"/>
      <c r="H24" s="1"/>
      <c r="I24" s="1"/>
      <c r="J24" s="7"/>
    </row>
    <row r="25" spans="1:10">
      <c r="A25" s="5"/>
      <c r="B25" s="5"/>
      <c r="C25" s="5"/>
      <c r="D25" s="1" t="s">
        <v>26</v>
      </c>
      <c r="E25" s="1">
        <v>12.6</v>
      </c>
      <c r="F25" s="1"/>
      <c r="G25" s="1"/>
      <c r="H25" s="1"/>
      <c r="I25" s="1"/>
      <c r="J25" s="7"/>
    </row>
    <row r="26" spans="1:10">
      <c r="A26" s="5"/>
      <c r="B26" s="5"/>
      <c r="C26" s="5"/>
      <c r="D26" s="1" t="s">
        <v>31</v>
      </c>
      <c r="E26" s="1">
        <v>9.6</v>
      </c>
      <c r="F26" s="1"/>
      <c r="G26" s="1"/>
      <c r="H26" s="1"/>
      <c r="I26" s="1"/>
      <c r="J26" s="7"/>
    </row>
    <row r="27" spans="1:10">
      <c r="A27" s="5"/>
      <c r="B27" s="5"/>
      <c r="C27" s="5"/>
      <c r="D27" s="1" t="s">
        <v>75</v>
      </c>
      <c r="E27" s="1">
        <v>2</v>
      </c>
      <c r="F27" s="1"/>
      <c r="G27" s="1"/>
      <c r="H27" s="1"/>
      <c r="I27" s="1"/>
      <c r="J27" s="7"/>
    </row>
    <row r="28" spans="1:10">
      <c r="A28" s="5"/>
      <c r="B28" s="5"/>
      <c r="C28" s="5"/>
      <c r="D28" s="1" t="s">
        <v>53</v>
      </c>
      <c r="E28" s="1">
        <v>5</v>
      </c>
      <c r="F28" s="1"/>
      <c r="G28" s="1"/>
      <c r="H28" s="1"/>
      <c r="I28" s="1"/>
      <c r="J28" s="7"/>
    </row>
    <row r="29" spans="1:10">
      <c r="A29" s="5"/>
      <c r="B29" s="5"/>
      <c r="C29" s="5"/>
      <c r="D29" s="1" t="s">
        <v>27</v>
      </c>
      <c r="E29" s="1">
        <v>4</v>
      </c>
      <c r="F29" s="1"/>
      <c r="G29" s="1"/>
      <c r="H29" s="1"/>
      <c r="I29" s="1"/>
      <c r="J29" s="7"/>
    </row>
    <row r="30" spans="1:10">
      <c r="A30" s="4"/>
      <c r="B30" s="4"/>
      <c r="C30" s="4"/>
      <c r="D30" s="1" t="s">
        <v>82</v>
      </c>
      <c r="E30" s="1" t="s">
        <v>83</v>
      </c>
      <c r="F30" s="1">
        <v>9.6999999999999993</v>
      </c>
      <c r="G30" s="1">
        <v>5.2</v>
      </c>
      <c r="H30" s="1">
        <v>2.9</v>
      </c>
      <c r="I30" s="1">
        <v>97</v>
      </c>
      <c r="J30" s="7">
        <v>1.6</v>
      </c>
    </row>
    <row r="31" spans="1:10">
      <c r="A31" s="5">
        <v>348</v>
      </c>
      <c r="B31" s="5" t="s">
        <v>163</v>
      </c>
      <c r="C31" s="5">
        <v>70</v>
      </c>
      <c r="D31" s="1" t="s">
        <v>31</v>
      </c>
      <c r="E31" s="1">
        <v>12</v>
      </c>
      <c r="F31" s="1"/>
      <c r="G31" s="1"/>
      <c r="H31" s="1"/>
      <c r="I31" s="1"/>
      <c r="J31" s="7"/>
    </row>
    <row r="32" spans="1:10">
      <c r="A32" s="5"/>
      <c r="B32" s="5"/>
      <c r="C32" s="5"/>
      <c r="D32" s="1" t="s">
        <v>26</v>
      </c>
      <c r="E32" s="1">
        <v>23</v>
      </c>
      <c r="F32" s="1"/>
      <c r="G32" s="1"/>
      <c r="H32" s="1"/>
      <c r="I32" s="1"/>
      <c r="J32" s="7"/>
    </row>
    <row r="33" spans="1:13">
      <c r="A33" s="5"/>
      <c r="B33" s="5"/>
      <c r="C33" s="5"/>
      <c r="D33" s="1" t="s">
        <v>27</v>
      </c>
      <c r="E33" s="1">
        <v>4.5</v>
      </c>
      <c r="F33" s="1"/>
      <c r="G33" s="1"/>
      <c r="H33" s="1"/>
      <c r="I33" s="1"/>
      <c r="J33" s="7"/>
    </row>
    <row r="34" spans="1:13">
      <c r="A34" s="5">
        <v>452</v>
      </c>
      <c r="B34" s="5" t="s">
        <v>84</v>
      </c>
      <c r="C34" s="5">
        <v>30</v>
      </c>
      <c r="D34" s="1" t="s">
        <v>53</v>
      </c>
      <c r="E34" s="1">
        <v>14.1</v>
      </c>
      <c r="F34" s="1"/>
      <c r="G34" s="1"/>
      <c r="H34" s="1"/>
      <c r="I34" s="1"/>
      <c r="J34" s="7"/>
    </row>
    <row r="35" spans="1:13">
      <c r="A35" s="5"/>
      <c r="B35" s="5"/>
      <c r="C35" s="5"/>
      <c r="D35" s="1" t="s">
        <v>35</v>
      </c>
      <c r="E35" s="1">
        <v>1.5</v>
      </c>
      <c r="F35" s="1"/>
      <c r="G35" s="1"/>
      <c r="H35" s="1"/>
      <c r="I35" s="1"/>
      <c r="J35" s="7"/>
    </row>
    <row r="36" spans="1:13">
      <c r="A36" s="3"/>
      <c r="B36" s="3"/>
      <c r="C36" s="3"/>
      <c r="D36" s="1" t="s">
        <v>14</v>
      </c>
      <c r="E36" s="1">
        <v>1.5</v>
      </c>
      <c r="F36" s="1"/>
      <c r="G36" s="1"/>
      <c r="H36" s="1"/>
      <c r="I36" s="1"/>
      <c r="J36" s="7"/>
    </row>
    <row r="37" spans="1:13">
      <c r="A37" s="5">
        <v>419</v>
      </c>
      <c r="B37" s="5" t="s">
        <v>85</v>
      </c>
      <c r="C37" s="5">
        <v>150</v>
      </c>
      <c r="D37" s="1" t="s">
        <v>60</v>
      </c>
      <c r="E37" s="1">
        <v>54</v>
      </c>
      <c r="F37" s="1">
        <v>3.7</v>
      </c>
      <c r="G37" s="1">
        <v>6</v>
      </c>
      <c r="H37" s="1">
        <v>33.799999999999997</v>
      </c>
      <c r="I37" s="1">
        <v>204.6</v>
      </c>
      <c r="J37" s="7">
        <v>0</v>
      </c>
    </row>
    <row r="38" spans="1:13">
      <c r="A38" s="5"/>
      <c r="B38" s="5"/>
      <c r="C38" s="5"/>
      <c r="D38" s="1" t="s">
        <v>14</v>
      </c>
      <c r="E38" s="1">
        <v>6.7</v>
      </c>
      <c r="F38" s="1"/>
      <c r="G38" s="1"/>
      <c r="H38" s="1"/>
      <c r="I38" s="1"/>
      <c r="J38" s="7"/>
    </row>
    <row r="39" spans="1:13">
      <c r="A39" s="4">
        <v>527</v>
      </c>
      <c r="B39" s="4" t="s">
        <v>129</v>
      </c>
      <c r="C39" s="4">
        <v>200</v>
      </c>
      <c r="D39" s="1" t="s">
        <v>74</v>
      </c>
      <c r="E39" s="1">
        <v>18</v>
      </c>
      <c r="F39" s="1">
        <v>0.5</v>
      </c>
      <c r="G39" s="1">
        <v>0</v>
      </c>
      <c r="H39" s="1">
        <v>27</v>
      </c>
      <c r="I39" s="1">
        <v>110</v>
      </c>
      <c r="J39" s="7">
        <v>0.5</v>
      </c>
    </row>
    <row r="40" spans="1:13">
      <c r="A40" s="5"/>
      <c r="B40" s="5"/>
      <c r="C40" s="5"/>
      <c r="D40" s="1" t="s">
        <v>15</v>
      </c>
      <c r="E40" s="1">
        <v>15</v>
      </c>
      <c r="F40" s="1"/>
      <c r="G40" s="1"/>
      <c r="H40" s="1"/>
      <c r="I40" s="1"/>
      <c r="J40" s="7"/>
    </row>
    <row r="41" spans="1:13">
      <c r="A41" s="1">
        <v>114</v>
      </c>
      <c r="B41" s="1" t="s">
        <v>38</v>
      </c>
      <c r="C41" s="1">
        <v>44</v>
      </c>
      <c r="D41" s="1" t="s">
        <v>21</v>
      </c>
      <c r="E41" s="1">
        <v>44</v>
      </c>
      <c r="F41" s="1">
        <v>3.3</v>
      </c>
      <c r="G41" s="1">
        <v>0.4</v>
      </c>
      <c r="H41" s="1">
        <v>21.6</v>
      </c>
      <c r="I41" s="1">
        <v>103.4</v>
      </c>
      <c r="J41" s="7">
        <v>0</v>
      </c>
    </row>
    <row r="42" spans="1:13">
      <c r="A42" s="1">
        <v>115</v>
      </c>
      <c r="B42" s="1" t="s">
        <v>170</v>
      </c>
      <c r="C42" s="1">
        <v>25</v>
      </c>
      <c r="D42" s="1" t="s">
        <v>171</v>
      </c>
      <c r="E42" s="1">
        <v>25</v>
      </c>
      <c r="F42" s="1">
        <v>1.6</v>
      </c>
      <c r="G42" s="1">
        <v>0.3</v>
      </c>
      <c r="H42" s="1">
        <v>8.4</v>
      </c>
      <c r="I42" s="1">
        <v>43.5</v>
      </c>
      <c r="J42" s="7">
        <v>0</v>
      </c>
    </row>
    <row r="43" spans="1:13" s="13" customFormat="1">
      <c r="A43" s="8"/>
      <c r="B43" s="8" t="s">
        <v>22</v>
      </c>
      <c r="C43" s="8">
        <f>C20+C24+C31+C34+C37+C39+C41+C42</f>
        <v>769</v>
      </c>
      <c r="D43" s="8"/>
      <c r="E43" s="8"/>
      <c r="F43" s="8">
        <f>F19+F23+F30+F37+F39+F41+F42</f>
        <v>20.700000000000003</v>
      </c>
      <c r="G43" s="8">
        <f t="shared" ref="G43:J43" si="1">G19+G23+G30+G37+G39+G41+G42</f>
        <v>18.3</v>
      </c>
      <c r="H43" s="8">
        <f t="shared" si="1"/>
        <v>101.69999999999999</v>
      </c>
      <c r="I43" s="8">
        <f t="shared" si="1"/>
        <v>656.9</v>
      </c>
      <c r="J43" s="8">
        <f t="shared" si="1"/>
        <v>23.900000000000002</v>
      </c>
    </row>
    <row r="44" spans="1:13">
      <c r="A44" s="1"/>
      <c r="B44" s="2" t="s">
        <v>40</v>
      </c>
      <c r="C44" s="1"/>
      <c r="D44" s="1"/>
      <c r="E44" s="1"/>
      <c r="F44" s="1"/>
      <c r="G44" s="1"/>
      <c r="H44" s="1"/>
      <c r="I44" s="1"/>
      <c r="J44" s="7"/>
    </row>
    <row r="45" spans="1:13">
      <c r="A45" s="4"/>
      <c r="B45" s="4"/>
      <c r="C45" s="4"/>
      <c r="D45" s="1" t="s">
        <v>51</v>
      </c>
      <c r="E45" s="1">
        <v>136</v>
      </c>
      <c r="F45" s="1">
        <v>23.6</v>
      </c>
      <c r="G45" s="1">
        <v>21.8</v>
      </c>
      <c r="H45" s="1">
        <v>30.1</v>
      </c>
      <c r="I45" s="1">
        <v>411</v>
      </c>
      <c r="J45" s="7">
        <v>0.3</v>
      </c>
    </row>
    <row r="46" spans="1:13">
      <c r="A46" s="5"/>
      <c r="B46" s="5"/>
      <c r="C46" s="5"/>
      <c r="D46" s="1" t="s">
        <v>52</v>
      </c>
      <c r="E46" s="19" t="s">
        <v>217</v>
      </c>
      <c r="F46" s="1"/>
      <c r="G46" s="1"/>
      <c r="H46" s="1"/>
      <c r="I46" s="1"/>
      <c r="J46" s="7"/>
    </row>
    <row r="47" spans="1:13">
      <c r="A47" s="5">
        <v>326</v>
      </c>
      <c r="B47" s="5" t="s">
        <v>216</v>
      </c>
      <c r="C47" s="5">
        <v>150</v>
      </c>
      <c r="D47" s="1" t="s">
        <v>35</v>
      </c>
      <c r="E47" s="1">
        <v>20</v>
      </c>
      <c r="F47" s="1"/>
      <c r="G47" s="1"/>
      <c r="H47" s="1"/>
      <c r="I47" s="1"/>
      <c r="J47" s="7"/>
      <c r="M47" s="27"/>
    </row>
    <row r="48" spans="1:13">
      <c r="A48" s="5"/>
      <c r="B48" s="5"/>
      <c r="C48" s="5"/>
      <c r="D48" s="1" t="s">
        <v>15</v>
      </c>
      <c r="E48" s="1">
        <v>15</v>
      </c>
      <c r="F48" s="1"/>
      <c r="G48" s="1"/>
      <c r="H48" s="1"/>
      <c r="I48" s="1"/>
      <c r="J48" s="7"/>
    </row>
    <row r="49" spans="1:10">
      <c r="A49" s="5"/>
      <c r="B49" s="5"/>
      <c r="C49" s="5"/>
      <c r="D49" s="1" t="s">
        <v>14</v>
      </c>
      <c r="E49" s="1">
        <v>5</v>
      </c>
      <c r="F49" s="1"/>
      <c r="G49" s="1"/>
      <c r="H49" s="1"/>
      <c r="I49" s="1"/>
      <c r="J49" s="7"/>
    </row>
    <row r="50" spans="1:10">
      <c r="A50" s="1">
        <v>490</v>
      </c>
      <c r="B50" s="1" t="s">
        <v>153</v>
      </c>
      <c r="C50" s="1">
        <v>20</v>
      </c>
      <c r="D50" s="1" t="s">
        <v>154</v>
      </c>
      <c r="E50" s="1">
        <v>20</v>
      </c>
      <c r="F50" s="1">
        <v>14.4</v>
      </c>
      <c r="G50" s="1">
        <v>17</v>
      </c>
      <c r="H50" s="1">
        <v>111</v>
      </c>
      <c r="I50" s="1">
        <v>656</v>
      </c>
      <c r="J50" s="7">
        <v>2</v>
      </c>
    </row>
    <row r="51" spans="1:10">
      <c r="A51" s="5">
        <v>504</v>
      </c>
      <c r="B51" s="5" t="s">
        <v>174</v>
      </c>
      <c r="C51" s="5">
        <v>180</v>
      </c>
      <c r="D51" s="1" t="s">
        <v>18</v>
      </c>
      <c r="E51" s="1">
        <v>0.6</v>
      </c>
      <c r="F51" s="1">
        <v>0.1</v>
      </c>
      <c r="G51" s="1">
        <v>0</v>
      </c>
      <c r="H51" s="1">
        <v>15.2</v>
      </c>
      <c r="I51" s="1">
        <v>61</v>
      </c>
      <c r="J51" s="7">
        <v>0</v>
      </c>
    </row>
    <row r="52" spans="1:10">
      <c r="A52" s="5"/>
      <c r="B52" s="5"/>
      <c r="C52" s="5"/>
      <c r="D52" s="1" t="s">
        <v>59</v>
      </c>
      <c r="E52" s="1">
        <v>7.2</v>
      </c>
      <c r="F52" s="1"/>
      <c r="G52" s="1"/>
      <c r="H52" s="1"/>
      <c r="I52" s="1"/>
      <c r="J52" s="7"/>
    </row>
    <row r="53" spans="1:10">
      <c r="A53" s="5"/>
      <c r="B53" s="5"/>
      <c r="C53" s="5"/>
      <c r="D53" s="1" t="s">
        <v>15</v>
      </c>
      <c r="E53" s="1">
        <v>13.5</v>
      </c>
      <c r="F53" s="1"/>
      <c r="G53" s="1"/>
      <c r="H53" s="1"/>
      <c r="I53" s="1"/>
      <c r="J53" s="7"/>
    </row>
    <row r="54" spans="1:10" s="13" customFormat="1">
      <c r="A54" s="8"/>
      <c r="B54" s="8" t="s">
        <v>22</v>
      </c>
      <c r="C54" s="8">
        <f>C47+C50+C51</f>
        <v>350</v>
      </c>
      <c r="D54" s="8"/>
      <c r="E54" s="8"/>
      <c r="F54" s="8">
        <f>F45+F50+F51</f>
        <v>38.1</v>
      </c>
      <c r="G54" s="8">
        <f>G45+G50+G51</f>
        <v>38.799999999999997</v>
      </c>
      <c r="H54" s="8">
        <f>H45+H50+H51</f>
        <v>156.29999999999998</v>
      </c>
      <c r="I54" s="8">
        <f>I45+I50+I51</f>
        <v>1128</v>
      </c>
      <c r="J54" s="8">
        <f>J45+J50+J51</f>
        <v>2.2999999999999998</v>
      </c>
    </row>
    <row r="55" spans="1:10" s="14" customFormat="1">
      <c r="A55" s="18"/>
      <c r="B55" s="15" t="s">
        <v>47</v>
      </c>
      <c r="C55" s="17">
        <f>C13+C17+C43+C54</f>
        <v>1674</v>
      </c>
      <c r="D55" s="15"/>
      <c r="E55" s="17"/>
      <c r="F55" s="17">
        <f t="shared" ref="F55:J55" si="2">F13+F17+F43+F54</f>
        <v>74.599999999999994</v>
      </c>
      <c r="G55" s="17">
        <f t="shared" si="2"/>
        <v>72.3</v>
      </c>
      <c r="H55" s="17">
        <f t="shared" si="2"/>
        <v>335.69999999999993</v>
      </c>
      <c r="I55" s="17">
        <f t="shared" si="2"/>
        <v>2296</v>
      </c>
      <c r="J55" s="17">
        <f t="shared" si="2"/>
        <v>63.900000000000006</v>
      </c>
    </row>
    <row r="57" spans="1:10">
      <c r="C57" s="16"/>
    </row>
  </sheetData>
  <pageMargins left="0.70866141732283472" right="0.70866141732283472" top="0" bottom="0" header="0.31496062992125984" footer="0.31496062992125984"/>
  <pageSetup paperSize="9" scale="7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topLeftCell="A19" workbookViewId="0">
      <selection activeCell="E28" sqref="E28"/>
    </sheetView>
  </sheetViews>
  <sheetFormatPr defaultRowHeight="14.4"/>
  <cols>
    <col min="1" max="1" width="4.44140625" customWidth="1"/>
    <col min="2" max="2" width="25.109375" customWidth="1"/>
    <col min="3" max="3" width="6.5546875" customWidth="1"/>
    <col min="4" max="4" width="19.44140625" customWidth="1"/>
    <col min="6" max="6" width="6.88671875" customWidth="1"/>
    <col min="7" max="7" width="7" customWidth="1"/>
    <col min="8" max="8" width="7.5546875" customWidth="1"/>
    <col min="9" max="9" width="7.33203125" customWidth="1"/>
    <col min="10" max="10" width="6.109375" customWidth="1"/>
  </cols>
  <sheetData>
    <row r="1" spans="1:14" ht="30.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6" t="s">
        <v>17</v>
      </c>
    </row>
    <row r="2" spans="1:14">
      <c r="A2" s="1"/>
      <c r="B2" s="2" t="s">
        <v>76</v>
      </c>
      <c r="C2" s="1"/>
      <c r="D2" s="1"/>
      <c r="E2" s="1"/>
      <c r="F2" s="1"/>
      <c r="G2" s="1"/>
      <c r="H2" s="1"/>
      <c r="I2" s="1"/>
      <c r="J2" s="7"/>
    </row>
    <row r="3" spans="1:14">
      <c r="A3" s="1"/>
      <c r="B3" s="2" t="s">
        <v>9</v>
      </c>
      <c r="C3" s="1"/>
      <c r="D3" s="1"/>
      <c r="E3" s="1"/>
      <c r="F3" s="1"/>
      <c r="G3" s="1"/>
      <c r="H3" s="1"/>
      <c r="I3" s="1"/>
      <c r="J3" s="7"/>
    </row>
    <row r="4" spans="1:14">
      <c r="A4" s="4"/>
      <c r="B4" s="4"/>
      <c r="C4" s="4"/>
      <c r="D4" s="1" t="s">
        <v>26</v>
      </c>
      <c r="E4" s="1">
        <v>55</v>
      </c>
      <c r="F4" s="1">
        <v>0.6</v>
      </c>
      <c r="G4" s="1">
        <v>5.0999999999999996</v>
      </c>
      <c r="H4" s="1">
        <v>4.5999999999999996</v>
      </c>
      <c r="I4" s="1">
        <v>66</v>
      </c>
      <c r="J4" s="7">
        <v>1.6</v>
      </c>
      <c r="N4" s="27"/>
    </row>
    <row r="5" spans="1:14">
      <c r="A5" s="5">
        <v>19</v>
      </c>
      <c r="B5" s="5" t="s">
        <v>164</v>
      </c>
      <c r="C5" s="5">
        <v>50</v>
      </c>
      <c r="D5" s="1" t="s">
        <v>27</v>
      </c>
      <c r="E5" s="1">
        <v>5</v>
      </c>
      <c r="F5" s="1"/>
      <c r="G5" s="1"/>
      <c r="H5" s="1"/>
      <c r="I5" s="1"/>
      <c r="J5" s="7"/>
    </row>
    <row r="6" spans="1:14">
      <c r="A6" s="5"/>
      <c r="B6" s="5"/>
      <c r="C6" s="5"/>
      <c r="D6" s="1" t="s">
        <v>15</v>
      </c>
      <c r="E6" s="1">
        <v>1.5</v>
      </c>
      <c r="F6" s="1"/>
      <c r="G6" s="1"/>
      <c r="H6" s="1"/>
      <c r="I6" s="1"/>
      <c r="J6" s="7"/>
    </row>
    <row r="7" spans="1:14">
      <c r="A7" s="4"/>
      <c r="B7" s="4"/>
      <c r="C7" s="4"/>
      <c r="D7" s="1" t="s">
        <v>52</v>
      </c>
      <c r="E7" s="1">
        <v>2</v>
      </c>
      <c r="F7" s="1">
        <v>11.2</v>
      </c>
      <c r="G7" s="1">
        <v>17.399999999999999</v>
      </c>
      <c r="H7" s="1">
        <v>3</v>
      </c>
      <c r="I7" s="1">
        <v>212</v>
      </c>
      <c r="J7" s="7">
        <v>0.4</v>
      </c>
    </row>
    <row r="8" spans="1:14">
      <c r="A8" s="5">
        <v>307</v>
      </c>
      <c r="B8" s="5" t="s">
        <v>78</v>
      </c>
      <c r="C8" s="5">
        <v>130</v>
      </c>
      <c r="D8" s="1" t="s">
        <v>12</v>
      </c>
      <c r="E8" s="1">
        <v>50</v>
      </c>
      <c r="F8" s="1"/>
      <c r="G8" s="1"/>
      <c r="H8" s="1"/>
      <c r="I8" s="1"/>
      <c r="J8" s="7"/>
    </row>
    <row r="9" spans="1:14">
      <c r="A9" s="5"/>
      <c r="B9" s="5"/>
      <c r="C9" s="5"/>
      <c r="D9" s="1" t="s">
        <v>14</v>
      </c>
      <c r="E9" s="1">
        <v>5</v>
      </c>
      <c r="F9" s="1"/>
      <c r="G9" s="1"/>
      <c r="H9" s="1"/>
      <c r="I9" s="1"/>
      <c r="J9" s="7"/>
    </row>
    <row r="10" spans="1:14">
      <c r="A10" s="4">
        <v>508</v>
      </c>
      <c r="B10" s="4" t="s">
        <v>79</v>
      </c>
      <c r="C10" s="4">
        <v>200</v>
      </c>
      <c r="D10" s="1" t="s">
        <v>80</v>
      </c>
      <c r="E10" s="1">
        <v>1.6</v>
      </c>
      <c r="F10" s="1">
        <v>3.6</v>
      </c>
      <c r="G10" s="1">
        <v>3.3</v>
      </c>
      <c r="H10" s="1">
        <v>25</v>
      </c>
      <c r="I10" s="1">
        <v>144</v>
      </c>
      <c r="J10" s="7">
        <v>1.3</v>
      </c>
    </row>
    <row r="11" spans="1:14">
      <c r="A11" s="5"/>
      <c r="B11" s="5" t="s">
        <v>55</v>
      </c>
      <c r="C11" s="5"/>
      <c r="D11" s="1" t="s">
        <v>12</v>
      </c>
      <c r="E11" s="1">
        <v>100</v>
      </c>
      <c r="F11" s="1"/>
      <c r="G11" s="1"/>
      <c r="H11" s="1"/>
      <c r="I11" s="1"/>
      <c r="J11" s="7"/>
    </row>
    <row r="12" spans="1:14">
      <c r="A12" s="3"/>
      <c r="B12" s="3"/>
      <c r="C12" s="3"/>
      <c r="D12" s="1" t="s">
        <v>15</v>
      </c>
      <c r="E12" s="1">
        <v>15</v>
      </c>
      <c r="F12" s="1"/>
      <c r="G12" s="1"/>
      <c r="H12" s="1"/>
      <c r="I12" s="1"/>
      <c r="J12" s="7"/>
    </row>
    <row r="13" spans="1:14">
      <c r="A13" s="1">
        <v>487</v>
      </c>
      <c r="B13" s="1" t="s">
        <v>19</v>
      </c>
      <c r="C13" s="1">
        <v>5</v>
      </c>
      <c r="D13" s="1" t="s">
        <v>14</v>
      </c>
      <c r="E13" s="1">
        <v>5</v>
      </c>
      <c r="F13" s="1">
        <v>0</v>
      </c>
      <c r="G13" s="1">
        <v>4.0999999999999996</v>
      </c>
      <c r="H13" s="1">
        <v>0</v>
      </c>
      <c r="I13" s="1">
        <v>37.4</v>
      </c>
      <c r="J13" s="7">
        <v>0</v>
      </c>
    </row>
    <row r="14" spans="1:14">
      <c r="A14" s="1">
        <v>117</v>
      </c>
      <c r="B14" s="1" t="s">
        <v>20</v>
      </c>
      <c r="C14" s="1">
        <v>35</v>
      </c>
      <c r="D14" s="1" t="s">
        <v>169</v>
      </c>
      <c r="E14" s="1">
        <v>35</v>
      </c>
      <c r="F14" s="1">
        <v>2.6</v>
      </c>
      <c r="G14" s="1">
        <v>1</v>
      </c>
      <c r="H14" s="1">
        <v>18</v>
      </c>
      <c r="I14" s="1">
        <v>91.7</v>
      </c>
      <c r="J14" s="7">
        <v>0</v>
      </c>
    </row>
    <row r="15" spans="1:14" s="13" customFormat="1">
      <c r="A15" s="8"/>
      <c r="B15" s="8" t="s">
        <v>22</v>
      </c>
      <c r="C15" s="8">
        <f>C5+C8+C10+C13+C14</f>
        <v>420</v>
      </c>
      <c r="D15" s="8"/>
      <c r="E15" s="8"/>
      <c r="F15" s="8">
        <f>F4+F7+F10+F13+F14</f>
        <v>18</v>
      </c>
      <c r="G15" s="8">
        <f>G4+G7+G10+G13+G14</f>
        <v>30.9</v>
      </c>
      <c r="H15" s="8">
        <f>H4+H7+H10+H13+H14</f>
        <v>50.6</v>
      </c>
      <c r="I15" s="8">
        <f>I4+I7+I10+I13+I14</f>
        <v>551.1</v>
      </c>
      <c r="J15" s="8">
        <f>J4+J7+J10+J13+J14</f>
        <v>3.3</v>
      </c>
    </row>
    <row r="16" spans="1:14">
      <c r="A16" s="1"/>
      <c r="B16" s="2" t="s">
        <v>23</v>
      </c>
      <c r="C16" s="1"/>
      <c r="D16" s="1"/>
      <c r="E16" s="1"/>
      <c r="F16" s="1"/>
      <c r="G16" s="1"/>
      <c r="H16" s="1"/>
      <c r="I16" s="1"/>
      <c r="J16" s="7"/>
    </row>
    <row r="17" spans="1:10">
      <c r="A17" s="1"/>
      <c r="B17" s="1" t="s">
        <v>123</v>
      </c>
      <c r="C17" s="1">
        <v>100</v>
      </c>
      <c r="D17" s="1" t="s">
        <v>160</v>
      </c>
      <c r="E17" s="1">
        <v>100</v>
      </c>
      <c r="F17" s="1">
        <v>0.4</v>
      </c>
      <c r="G17" s="1">
        <v>0.4</v>
      </c>
      <c r="H17" s="1">
        <v>9.8000000000000007</v>
      </c>
      <c r="I17" s="1">
        <v>47</v>
      </c>
      <c r="J17" s="7">
        <v>10</v>
      </c>
    </row>
    <row r="18" spans="1:10" s="13" customFormat="1">
      <c r="A18" s="8"/>
      <c r="B18" s="8" t="s">
        <v>22</v>
      </c>
      <c r="C18" s="8">
        <v>100</v>
      </c>
      <c r="D18" s="8"/>
      <c r="E18" s="8"/>
      <c r="F18" s="8">
        <v>0.4</v>
      </c>
      <c r="G18" s="8">
        <v>0.4</v>
      </c>
      <c r="H18" s="8">
        <v>9.8000000000000007</v>
      </c>
      <c r="I18" s="8">
        <v>47</v>
      </c>
      <c r="J18" s="12">
        <v>10</v>
      </c>
    </row>
    <row r="19" spans="1:10">
      <c r="A19" s="1"/>
      <c r="B19" s="2" t="s">
        <v>24</v>
      </c>
      <c r="C19" s="1"/>
      <c r="D19" s="1"/>
      <c r="E19" s="1"/>
      <c r="F19" s="1"/>
      <c r="G19" s="1"/>
      <c r="H19" s="1"/>
      <c r="I19" s="1"/>
      <c r="J19" s="7"/>
    </row>
    <row r="20" spans="1:10">
      <c r="A20" s="4"/>
      <c r="B20" s="20"/>
      <c r="C20" s="4"/>
      <c r="D20" s="1" t="s">
        <v>116</v>
      </c>
      <c r="E20" s="1">
        <v>57</v>
      </c>
      <c r="F20" s="1">
        <v>0.4</v>
      </c>
      <c r="G20" s="1">
        <v>5.0999999999999996</v>
      </c>
      <c r="H20" s="1">
        <v>1</v>
      </c>
      <c r="I20" s="1">
        <v>51</v>
      </c>
      <c r="J20" s="7">
        <v>2.5</v>
      </c>
    </row>
    <row r="21" spans="1:10">
      <c r="A21" s="5">
        <v>36</v>
      </c>
      <c r="B21" s="5" t="s">
        <v>195</v>
      </c>
      <c r="C21" s="5">
        <v>50</v>
      </c>
      <c r="D21" s="1" t="s">
        <v>27</v>
      </c>
      <c r="E21" s="1">
        <v>5</v>
      </c>
      <c r="F21" s="1"/>
      <c r="G21" s="1"/>
      <c r="H21" s="1"/>
      <c r="I21" s="1"/>
      <c r="J21" s="7"/>
    </row>
    <row r="22" spans="1:10">
      <c r="A22" s="4"/>
      <c r="B22" s="4"/>
      <c r="C22" s="4"/>
      <c r="D22" s="1" t="s">
        <v>61</v>
      </c>
      <c r="E22" s="1">
        <v>64</v>
      </c>
      <c r="F22" s="1">
        <v>1.7</v>
      </c>
      <c r="G22" s="1">
        <v>3.6</v>
      </c>
      <c r="H22" s="1">
        <v>9.6</v>
      </c>
      <c r="I22" s="1">
        <v>77.599999999999994</v>
      </c>
      <c r="J22" s="7">
        <v>7.3</v>
      </c>
    </row>
    <row r="23" spans="1:10">
      <c r="A23" s="5"/>
      <c r="B23" s="5"/>
      <c r="C23" s="5"/>
      <c r="D23" s="1" t="s">
        <v>29</v>
      </c>
      <c r="E23" s="1">
        <v>46</v>
      </c>
      <c r="F23" s="1"/>
      <c r="G23" s="1"/>
      <c r="H23" s="1"/>
      <c r="I23" s="1"/>
      <c r="J23" s="7"/>
    </row>
    <row r="24" spans="1:10">
      <c r="A24" s="5">
        <v>136</v>
      </c>
      <c r="B24" s="5" t="s">
        <v>143</v>
      </c>
      <c r="C24" s="5">
        <v>200</v>
      </c>
      <c r="D24" s="1" t="s">
        <v>26</v>
      </c>
      <c r="E24" s="1">
        <v>10</v>
      </c>
      <c r="F24" s="1"/>
      <c r="G24" s="1"/>
      <c r="H24" s="1"/>
      <c r="I24" s="1"/>
      <c r="J24" s="7"/>
    </row>
    <row r="25" spans="1:10">
      <c r="A25" s="5"/>
      <c r="B25" s="5"/>
      <c r="C25" s="5"/>
      <c r="D25" s="1" t="s">
        <v>31</v>
      </c>
      <c r="E25" s="1">
        <v>10.8</v>
      </c>
      <c r="F25" s="1"/>
      <c r="G25" s="1"/>
      <c r="H25" s="1"/>
      <c r="I25" s="1"/>
      <c r="J25" s="7"/>
    </row>
    <row r="26" spans="1:10">
      <c r="A26" s="5"/>
      <c r="B26" s="5"/>
      <c r="C26" s="5"/>
      <c r="D26" s="1" t="s">
        <v>34</v>
      </c>
      <c r="E26" s="1">
        <v>2.6</v>
      </c>
      <c r="F26" s="1"/>
      <c r="G26" s="1"/>
      <c r="H26" s="1"/>
      <c r="I26" s="1"/>
      <c r="J26" s="7"/>
    </row>
    <row r="27" spans="1:10">
      <c r="A27" s="5"/>
      <c r="B27" s="5"/>
      <c r="C27" s="5"/>
      <c r="D27" s="1" t="s">
        <v>15</v>
      </c>
      <c r="E27" s="1">
        <v>2</v>
      </c>
      <c r="F27" s="1"/>
      <c r="G27" s="1"/>
      <c r="H27" s="1"/>
      <c r="I27" s="1"/>
      <c r="J27" s="7"/>
    </row>
    <row r="28" spans="1:10">
      <c r="A28" s="5"/>
      <c r="B28" s="5"/>
      <c r="C28" s="5"/>
      <c r="D28" s="1" t="s">
        <v>53</v>
      </c>
      <c r="E28" s="1">
        <v>5</v>
      </c>
      <c r="F28" s="1"/>
      <c r="G28" s="1"/>
      <c r="H28" s="1"/>
      <c r="I28" s="1"/>
      <c r="J28" s="7"/>
    </row>
    <row r="29" spans="1:10">
      <c r="A29" s="5"/>
      <c r="B29" s="5"/>
      <c r="C29" s="5"/>
      <c r="D29" s="1" t="s">
        <v>14</v>
      </c>
      <c r="E29" s="1">
        <v>4</v>
      </c>
      <c r="F29" s="1"/>
      <c r="G29" s="1"/>
      <c r="H29" s="1"/>
      <c r="I29" s="1"/>
      <c r="J29" s="7"/>
    </row>
    <row r="30" spans="1:10">
      <c r="A30" s="4"/>
      <c r="B30" s="4"/>
      <c r="C30" s="4"/>
      <c r="D30" s="1" t="s">
        <v>33</v>
      </c>
      <c r="E30" s="1">
        <v>67.2</v>
      </c>
      <c r="F30" s="1">
        <v>12.1</v>
      </c>
      <c r="G30" s="1">
        <v>12.3</v>
      </c>
      <c r="H30" s="1">
        <v>5.2</v>
      </c>
      <c r="I30" s="1">
        <v>179</v>
      </c>
      <c r="J30" s="7">
        <v>0.7</v>
      </c>
    </row>
    <row r="31" spans="1:10">
      <c r="A31" s="5">
        <v>394</v>
      </c>
      <c r="B31" s="5" t="s">
        <v>73</v>
      </c>
      <c r="C31" s="5">
        <v>70</v>
      </c>
      <c r="D31" s="1" t="s">
        <v>31</v>
      </c>
      <c r="E31" s="1">
        <v>27</v>
      </c>
      <c r="F31" s="1"/>
      <c r="G31" s="1"/>
      <c r="H31" s="1"/>
      <c r="I31" s="1"/>
      <c r="J31" s="7"/>
    </row>
    <row r="32" spans="1:10">
      <c r="A32" s="5"/>
      <c r="B32" s="5"/>
      <c r="C32" s="5"/>
      <c r="D32" s="1" t="s">
        <v>14</v>
      </c>
      <c r="E32" s="1">
        <v>2.1</v>
      </c>
      <c r="F32" s="1"/>
      <c r="G32" s="1"/>
      <c r="H32" s="1"/>
      <c r="I32" s="1"/>
      <c r="J32" s="7"/>
    </row>
    <row r="33" spans="1:15">
      <c r="A33" s="4"/>
      <c r="B33" s="4"/>
      <c r="C33" s="4"/>
      <c r="D33" s="1" t="s">
        <v>29</v>
      </c>
      <c r="E33" s="1">
        <v>169.5</v>
      </c>
      <c r="F33" s="1">
        <v>3.2</v>
      </c>
      <c r="G33" s="1">
        <v>6.6</v>
      </c>
      <c r="H33" s="1">
        <v>16.399999999999999</v>
      </c>
      <c r="I33" s="1">
        <v>138</v>
      </c>
      <c r="J33" s="7">
        <v>5.0999999999999996</v>
      </c>
    </row>
    <row r="34" spans="1:15">
      <c r="A34" s="5">
        <v>434</v>
      </c>
      <c r="B34" s="5" t="s">
        <v>134</v>
      </c>
      <c r="C34" s="5">
        <v>150</v>
      </c>
      <c r="D34" s="1" t="s">
        <v>14</v>
      </c>
      <c r="E34" s="1">
        <v>6.7</v>
      </c>
      <c r="F34" s="1"/>
      <c r="G34" s="1"/>
      <c r="H34" s="1"/>
      <c r="I34" s="1"/>
      <c r="J34" s="7"/>
    </row>
    <row r="35" spans="1:15">
      <c r="A35" s="5"/>
      <c r="B35" s="5"/>
      <c r="C35" s="5"/>
      <c r="D35" s="1" t="s">
        <v>12</v>
      </c>
      <c r="E35" s="1">
        <v>24</v>
      </c>
      <c r="F35" s="1"/>
      <c r="G35" s="1"/>
      <c r="H35" s="1"/>
      <c r="I35" s="1"/>
      <c r="J35" s="7"/>
    </row>
    <row r="36" spans="1:15">
      <c r="A36" s="4">
        <v>531</v>
      </c>
      <c r="B36" s="4" t="s">
        <v>204</v>
      </c>
      <c r="C36" s="4">
        <v>200</v>
      </c>
      <c r="D36" s="1" t="s">
        <v>203</v>
      </c>
      <c r="E36" s="1">
        <v>15</v>
      </c>
      <c r="F36" s="1">
        <v>0.3</v>
      </c>
      <c r="G36" s="1">
        <v>0</v>
      </c>
      <c r="H36" s="1">
        <v>20.100000000000001</v>
      </c>
      <c r="I36" s="1">
        <v>81</v>
      </c>
      <c r="J36" s="49">
        <v>0.8</v>
      </c>
    </row>
    <row r="37" spans="1:15">
      <c r="A37" s="5"/>
      <c r="B37" s="5"/>
      <c r="C37" s="5"/>
      <c r="D37" s="1" t="s">
        <v>15</v>
      </c>
      <c r="E37" s="1">
        <v>15</v>
      </c>
      <c r="F37" s="1"/>
      <c r="G37" s="1"/>
      <c r="H37" s="1"/>
      <c r="I37" s="1"/>
      <c r="J37" s="7"/>
    </row>
    <row r="38" spans="1:15">
      <c r="A38" s="1">
        <v>114</v>
      </c>
      <c r="B38" s="1" t="s">
        <v>38</v>
      </c>
      <c r="C38" s="1">
        <v>44</v>
      </c>
      <c r="D38" s="1" t="s">
        <v>21</v>
      </c>
      <c r="E38" s="1">
        <v>44</v>
      </c>
      <c r="F38" s="1">
        <v>3.3</v>
      </c>
      <c r="G38" s="1">
        <v>0.4</v>
      </c>
      <c r="H38" s="1">
        <v>21.6</v>
      </c>
      <c r="I38" s="1">
        <v>103.4</v>
      </c>
      <c r="J38" s="7">
        <v>0</v>
      </c>
    </row>
    <row r="39" spans="1:15">
      <c r="A39" s="1">
        <v>115</v>
      </c>
      <c r="B39" s="1" t="s">
        <v>170</v>
      </c>
      <c r="C39" s="1">
        <v>25</v>
      </c>
      <c r="D39" s="1" t="s">
        <v>171</v>
      </c>
      <c r="E39" s="1">
        <v>25</v>
      </c>
      <c r="F39" s="1">
        <v>1.6</v>
      </c>
      <c r="G39" s="1">
        <v>0.3</v>
      </c>
      <c r="H39" s="1">
        <v>8.4</v>
      </c>
      <c r="I39" s="1">
        <v>43.5</v>
      </c>
      <c r="J39" s="7">
        <v>0</v>
      </c>
    </row>
    <row r="40" spans="1:15" s="13" customFormat="1">
      <c r="A40" s="8"/>
      <c r="B40" s="8" t="s">
        <v>22</v>
      </c>
      <c r="C40" s="8">
        <f>C21+C24+C31+C34+C36+C38+C39</f>
        <v>739</v>
      </c>
      <c r="D40" s="8"/>
      <c r="E40" s="8"/>
      <c r="F40" s="8">
        <f>F20+F22+F30+F33+F36+F38+F39</f>
        <v>22.6</v>
      </c>
      <c r="G40" s="8">
        <f>G20+G22+G30+G33+G36+G38+G39</f>
        <v>28.3</v>
      </c>
      <c r="H40" s="8">
        <f>H20+H22+H30+H33+H36+H38+H39</f>
        <v>82.300000000000011</v>
      </c>
      <c r="I40" s="8">
        <f>I20+I22+I30+I33+I36+I38+I39</f>
        <v>673.5</v>
      </c>
      <c r="J40" s="8">
        <f>J20+J22+J30+J33+J36+J38+J39</f>
        <v>16.399999999999999</v>
      </c>
    </row>
    <row r="41" spans="1:15">
      <c r="A41" s="1"/>
      <c r="B41" s="2" t="s">
        <v>40</v>
      </c>
      <c r="C41" s="1"/>
      <c r="D41" s="1"/>
      <c r="E41" s="1"/>
      <c r="F41" s="1"/>
      <c r="G41" s="1"/>
      <c r="H41" s="1"/>
      <c r="I41" s="1"/>
      <c r="J41" s="7"/>
    </row>
    <row r="42" spans="1:15">
      <c r="A42" s="1">
        <v>534</v>
      </c>
      <c r="B42" s="1" t="s">
        <v>41</v>
      </c>
      <c r="C42" s="1">
        <v>200</v>
      </c>
      <c r="D42" s="1" t="s">
        <v>12</v>
      </c>
      <c r="E42" s="1">
        <v>200</v>
      </c>
      <c r="F42" s="1">
        <v>5.8</v>
      </c>
      <c r="G42" s="1">
        <v>5</v>
      </c>
      <c r="H42" s="1">
        <v>9.6</v>
      </c>
      <c r="I42" s="1">
        <v>106</v>
      </c>
      <c r="J42" s="7">
        <v>2.6</v>
      </c>
    </row>
    <row r="43" spans="1:15" ht="15" customHeight="1">
      <c r="A43" s="5"/>
      <c r="B43" s="5"/>
      <c r="C43" s="5"/>
      <c r="D43" s="1" t="s">
        <v>176</v>
      </c>
      <c r="E43" s="1">
        <f>27.5+0.9</f>
        <v>28.4</v>
      </c>
      <c r="F43" s="1">
        <v>3.5</v>
      </c>
      <c r="G43" s="1">
        <v>3.7</v>
      </c>
      <c r="H43" s="1">
        <v>21</v>
      </c>
      <c r="I43" s="1">
        <v>131</v>
      </c>
      <c r="J43" s="7">
        <v>0</v>
      </c>
    </row>
    <row r="44" spans="1:15" ht="15" customHeight="1">
      <c r="A44" s="5"/>
      <c r="B44" s="21" t="s">
        <v>175</v>
      </c>
      <c r="C44" s="21">
        <v>60</v>
      </c>
      <c r="D44" s="1" t="s">
        <v>15</v>
      </c>
      <c r="E44" s="1">
        <v>2</v>
      </c>
      <c r="F44" s="1"/>
      <c r="G44" s="1"/>
      <c r="H44" s="1"/>
      <c r="I44" s="1"/>
      <c r="J44" s="7"/>
    </row>
    <row r="45" spans="1:15" ht="15" customHeight="1">
      <c r="A45" s="5">
        <v>562</v>
      </c>
      <c r="B45" s="5" t="s">
        <v>181</v>
      </c>
      <c r="C45" s="5">
        <v>43</v>
      </c>
      <c r="D45" s="1" t="s">
        <v>14</v>
      </c>
      <c r="E45" s="1">
        <v>3</v>
      </c>
      <c r="F45" s="1"/>
      <c r="G45" s="1"/>
      <c r="H45" s="1"/>
      <c r="I45" s="1"/>
      <c r="J45" s="7"/>
    </row>
    <row r="46" spans="1:15" ht="15" customHeight="1">
      <c r="A46" s="5"/>
      <c r="B46" s="5"/>
      <c r="C46" s="5"/>
      <c r="D46" s="1" t="s">
        <v>52</v>
      </c>
      <c r="E46" s="19" t="s">
        <v>177</v>
      </c>
      <c r="F46" s="1"/>
      <c r="G46" s="1"/>
      <c r="H46" s="1"/>
      <c r="I46" s="1"/>
      <c r="J46" s="7"/>
      <c r="O46" s="27"/>
    </row>
    <row r="47" spans="1:15" ht="15" customHeight="1">
      <c r="A47" s="5"/>
      <c r="B47" s="5"/>
      <c r="C47" s="5"/>
      <c r="D47" s="1" t="s">
        <v>178</v>
      </c>
      <c r="E47" s="1">
        <v>1</v>
      </c>
      <c r="F47" s="1"/>
      <c r="G47" s="1"/>
      <c r="H47" s="1"/>
      <c r="I47" s="1"/>
      <c r="J47" s="7"/>
    </row>
    <row r="48" spans="1:15" ht="15" customHeight="1">
      <c r="A48" s="5"/>
      <c r="B48" s="5"/>
      <c r="C48" s="3"/>
      <c r="D48" s="1" t="s">
        <v>27</v>
      </c>
      <c r="E48" s="1">
        <v>0.9</v>
      </c>
      <c r="F48" s="1"/>
      <c r="G48" s="1"/>
      <c r="H48" s="1"/>
      <c r="I48" s="1"/>
      <c r="J48" s="7"/>
    </row>
    <row r="49" spans="1:10" ht="15" customHeight="1">
      <c r="A49" s="5"/>
      <c r="B49" s="5"/>
      <c r="C49" s="5"/>
      <c r="D49" s="1" t="s">
        <v>128</v>
      </c>
      <c r="E49" s="1">
        <v>37.5</v>
      </c>
      <c r="F49" s="1">
        <v>0.8</v>
      </c>
      <c r="G49" s="1">
        <v>1.5</v>
      </c>
      <c r="H49" s="1">
        <v>1.3</v>
      </c>
      <c r="I49" s="1">
        <v>21.7</v>
      </c>
      <c r="J49" s="7">
        <v>5.5</v>
      </c>
    </row>
    <row r="50" spans="1:10" ht="15" customHeight="1">
      <c r="A50" s="5">
        <v>611</v>
      </c>
      <c r="B50" s="5" t="s">
        <v>179</v>
      </c>
      <c r="C50" s="5">
        <v>25</v>
      </c>
      <c r="D50" s="1" t="s">
        <v>14</v>
      </c>
      <c r="E50" s="1">
        <v>1.8</v>
      </c>
      <c r="F50" s="1"/>
      <c r="G50" s="1"/>
      <c r="H50" s="1"/>
      <c r="I50" s="1"/>
      <c r="J50" s="7"/>
    </row>
    <row r="51" spans="1:10" ht="15" customHeight="1">
      <c r="A51" s="5"/>
      <c r="B51" s="5"/>
      <c r="C51" s="5"/>
      <c r="D51" s="1" t="s">
        <v>52</v>
      </c>
      <c r="E51" s="45" t="s">
        <v>180</v>
      </c>
      <c r="F51" s="1"/>
      <c r="G51" s="1"/>
      <c r="H51" s="1"/>
      <c r="I51" s="1"/>
      <c r="J51" s="7"/>
    </row>
    <row r="52" spans="1:10" s="13" customFormat="1">
      <c r="A52" s="8"/>
      <c r="B52" s="8" t="s">
        <v>22</v>
      </c>
      <c r="C52" s="8">
        <f>C42+C44</f>
        <v>260</v>
      </c>
      <c r="D52" s="8"/>
      <c r="E52" s="8"/>
      <c r="F52" s="8">
        <f>F42+F43+F49</f>
        <v>10.100000000000001</v>
      </c>
      <c r="G52" s="8">
        <f t="shared" ref="G52:J52" si="0">G42+G43+G49</f>
        <v>10.199999999999999</v>
      </c>
      <c r="H52" s="8">
        <f t="shared" si="0"/>
        <v>31.900000000000002</v>
      </c>
      <c r="I52" s="8">
        <f t="shared" si="0"/>
        <v>258.7</v>
      </c>
      <c r="J52" s="8">
        <f t="shared" si="0"/>
        <v>8.1</v>
      </c>
    </row>
    <row r="53" spans="1:10" s="14" customFormat="1">
      <c r="A53" s="18"/>
      <c r="B53" s="15" t="s">
        <v>47</v>
      </c>
      <c r="C53" s="17">
        <f>C15+C18+C40+C52</f>
        <v>1519</v>
      </c>
      <c r="D53" s="15"/>
      <c r="E53" s="17"/>
      <c r="F53" s="17">
        <f t="shared" ref="F53:J53" si="1">F15+F18+F40+F52</f>
        <v>51.1</v>
      </c>
      <c r="G53" s="17">
        <f t="shared" si="1"/>
        <v>69.8</v>
      </c>
      <c r="H53" s="17">
        <f t="shared" si="1"/>
        <v>174.60000000000002</v>
      </c>
      <c r="I53" s="17">
        <f t="shared" si="1"/>
        <v>1530.3</v>
      </c>
      <c r="J53" s="17">
        <f t="shared" si="1"/>
        <v>37.799999999999997</v>
      </c>
    </row>
    <row r="58" spans="1:10">
      <c r="C58" s="16"/>
    </row>
  </sheetData>
  <pageMargins left="0.19685039370078741" right="0.11811023622047245" top="0" bottom="0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topLeftCell="A20" workbookViewId="0">
      <selection activeCell="D20" sqref="D20"/>
    </sheetView>
  </sheetViews>
  <sheetFormatPr defaultRowHeight="14.4"/>
  <cols>
    <col min="1" max="1" width="4.44140625" customWidth="1"/>
    <col min="2" max="2" width="25.109375" customWidth="1"/>
    <col min="3" max="3" width="6.5546875" customWidth="1"/>
    <col min="4" max="4" width="19.44140625" customWidth="1"/>
    <col min="6" max="6" width="6.88671875" customWidth="1"/>
    <col min="7" max="7" width="7" customWidth="1"/>
    <col min="8" max="8" width="7.5546875" customWidth="1"/>
    <col min="9" max="9" width="7.33203125" customWidth="1"/>
    <col min="10" max="10" width="6.109375" customWidth="1"/>
  </cols>
  <sheetData>
    <row r="1" spans="1:10" ht="30.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6" t="s">
        <v>17</v>
      </c>
    </row>
    <row r="2" spans="1:10">
      <c r="A2" s="1"/>
      <c r="B2" s="2" t="s">
        <v>86</v>
      </c>
      <c r="C2" s="1"/>
      <c r="D2" s="1"/>
      <c r="E2" s="1"/>
      <c r="F2" s="1"/>
      <c r="G2" s="1"/>
      <c r="H2" s="1"/>
      <c r="I2" s="1"/>
      <c r="J2" s="7"/>
    </row>
    <row r="3" spans="1:10">
      <c r="A3" s="1"/>
      <c r="B3" s="2" t="s">
        <v>9</v>
      </c>
      <c r="C3" s="1"/>
      <c r="D3" s="1"/>
      <c r="E3" s="1"/>
      <c r="F3" s="1"/>
      <c r="G3" s="1"/>
      <c r="H3" s="1"/>
      <c r="I3" s="1"/>
      <c r="J3" s="7"/>
    </row>
    <row r="4" spans="1:10">
      <c r="A4" s="4"/>
      <c r="B4" s="4"/>
      <c r="C4" s="4"/>
      <c r="D4" s="1" t="s">
        <v>60</v>
      </c>
      <c r="E4" s="1">
        <v>15</v>
      </c>
      <c r="F4" s="1">
        <v>5.3</v>
      </c>
      <c r="G4" s="1">
        <v>11.6</v>
      </c>
      <c r="H4" s="1">
        <v>25</v>
      </c>
      <c r="I4" s="1">
        <f>1131/5</f>
        <v>226.2</v>
      </c>
      <c r="J4" s="7">
        <v>1.3</v>
      </c>
    </row>
    <row r="5" spans="1:10">
      <c r="A5" s="5"/>
      <c r="B5" s="5"/>
      <c r="C5" s="5"/>
      <c r="D5" s="1" t="s">
        <v>88</v>
      </c>
      <c r="E5" s="19" t="s">
        <v>182</v>
      </c>
      <c r="F5" s="1"/>
      <c r="G5" s="1"/>
      <c r="H5" s="1"/>
      <c r="I5" s="1"/>
      <c r="J5" s="7"/>
    </row>
    <row r="6" spans="1:10">
      <c r="A6" s="5">
        <v>266</v>
      </c>
      <c r="B6" s="5" t="s">
        <v>87</v>
      </c>
      <c r="C6" s="5">
        <v>200</v>
      </c>
      <c r="D6" s="1" t="s">
        <v>12</v>
      </c>
      <c r="E6" s="1">
        <v>102</v>
      </c>
      <c r="F6" s="1"/>
      <c r="G6" s="1"/>
      <c r="H6" s="1"/>
      <c r="I6" s="1"/>
      <c r="J6" s="7"/>
    </row>
    <row r="7" spans="1:10">
      <c r="A7" s="5"/>
      <c r="B7" s="5"/>
      <c r="C7" s="5"/>
      <c r="D7" s="1" t="s">
        <v>15</v>
      </c>
      <c r="E7" s="1">
        <v>5</v>
      </c>
      <c r="F7" s="1"/>
      <c r="G7" s="1"/>
      <c r="H7" s="1"/>
      <c r="I7" s="1"/>
      <c r="J7" s="7"/>
    </row>
    <row r="8" spans="1:10">
      <c r="A8" s="5"/>
      <c r="B8" s="5"/>
      <c r="C8" s="5"/>
      <c r="D8" s="1" t="s">
        <v>14</v>
      </c>
      <c r="E8" s="1">
        <v>5</v>
      </c>
      <c r="F8" s="1"/>
      <c r="G8" s="1"/>
      <c r="H8" s="1"/>
      <c r="I8" s="1"/>
      <c r="J8" s="7"/>
    </row>
    <row r="9" spans="1:10">
      <c r="A9" s="4"/>
      <c r="B9" s="4" t="s">
        <v>50</v>
      </c>
      <c r="C9" s="4">
        <v>200</v>
      </c>
      <c r="D9" s="1" t="s">
        <v>56</v>
      </c>
      <c r="E9" s="1">
        <v>3.2</v>
      </c>
      <c r="F9" s="1">
        <v>3.2</v>
      </c>
      <c r="G9" s="1">
        <v>2.7</v>
      </c>
      <c r="H9" s="1">
        <v>15.9</v>
      </c>
      <c r="I9" s="1">
        <v>79</v>
      </c>
      <c r="J9" s="7">
        <v>1.3</v>
      </c>
    </row>
    <row r="10" spans="1:10">
      <c r="A10" s="5">
        <v>513</v>
      </c>
      <c r="B10" s="5" t="s">
        <v>55</v>
      </c>
      <c r="C10" s="5"/>
      <c r="D10" s="1" t="s">
        <v>12</v>
      </c>
      <c r="E10" s="1">
        <v>100</v>
      </c>
      <c r="F10" s="1"/>
      <c r="G10" s="1"/>
      <c r="H10" s="1"/>
      <c r="I10" s="1"/>
      <c r="J10" s="7"/>
    </row>
    <row r="11" spans="1:10">
      <c r="A11" s="3"/>
      <c r="B11" s="3"/>
      <c r="C11" s="3"/>
      <c r="D11" s="1" t="s">
        <v>15</v>
      </c>
      <c r="E11" s="1">
        <v>15</v>
      </c>
      <c r="F11" s="1"/>
      <c r="G11" s="1"/>
      <c r="H11" s="1"/>
      <c r="I11" s="1"/>
      <c r="J11" s="7"/>
    </row>
    <row r="12" spans="1:10">
      <c r="A12" s="1"/>
      <c r="B12" s="1" t="s">
        <v>89</v>
      </c>
      <c r="C12" s="1">
        <v>20</v>
      </c>
      <c r="D12" s="1" t="s">
        <v>90</v>
      </c>
      <c r="E12" s="1">
        <v>20</v>
      </c>
      <c r="F12" s="1">
        <v>1.2</v>
      </c>
      <c r="G12" s="1">
        <v>4.2</v>
      </c>
      <c r="H12" s="1">
        <v>20.399999999999999</v>
      </c>
      <c r="I12" s="1">
        <v>124</v>
      </c>
      <c r="J12" s="7">
        <v>0.1</v>
      </c>
    </row>
    <row r="13" spans="1:10">
      <c r="A13" s="1">
        <v>117</v>
      </c>
      <c r="B13" s="1" t="s">
        <v>20</v>
      </c>
      <c r="C13" s="1">
        <v>35</v>
      </c>
      <c r="D13" s="1" t="s">
        <v>169</v>
      </c>
      <c r="E13" s="1">
        <v>35</v>
      </c>
      <c r="F13" s="1">
        <v>2.6</v>
      </c>
      <c r="G13" s="1">
        <v>1</v>
      </c>
      <c r="H13" s="1">
        <v>18</v>
      </c>
      <c r="I13" s="1">
        <v>91.7</v>
      </c>
      <c r="J13" s="7">
        <v>0</v>
      </c>
    </row>
    <row r="14" spans="1:10" s="13" customFormat="1">
      <c r="A14" s="8"/>
      <c r="B14" s="8" t="s">
        <v>22</v>
      </c>
      <c r="C14" s="8">
        <f>C6+C9+C12+C13</f>
        <v>455</v>
      </c>
      <c r="D14" s="8"/>
      <c r="E14" s="8"/>
      <c r="F14" s="8">
        <f>F4+F9+F12+F13</f>
        <v>12.299999999999999</v>
      </c>
      <c r="G14" s="8">
        <f t="shared" ref="G14:J14" si="0">G4+G9+G12+G13</f>
        <v>19.5</v>
      </c>
      <c r="H14" s="8">
        <f t="shared" si="0"/>
        <v>79.3</v>
      </c>
      <c r="I14" s="8">
        <f t="shared" si="0"/>
        <v>520.9</v>
      </c>
      <c r="J14" s="8">
        <f t="shared" si="0"/>
        <v>2.7</v>
      </c>
    </row>
    <row r="15" spans="1:10">
      <c r="A15" s="1"/>
      <c r="B15" s="2" t="s">
        <v>23</v>
      </c>
      <c r="C15" s="1"/>
      <c r="D15" s="1"/>
      <c r="E15" s="1"/>
      <c r="F15" s="1"/>
      <c r="G15" s="1"/>
      <c r="H15" s="1"/>
      <c r="I15" s="1"/>
      <c r="J15" s="7"/>
    </row>
    <row r="16" spans="1:10">
      <c r="A16" s="1">
        <v>538</v>
      </c>
      <c r="B16" s="1" t="s">
        <v>62</v>
      </c>
      <c r="C16" s="1">
        <v>100</v>
      </c>
      <c r="D16" s="1" t="s">
        <v>63</v>
      </c>
      <c r="E16" s="1">
        <v>10</v>
      </c>
      <c r="F16" s="1">
        <v>0.4</v>
      </c>
      <c r="G16" s="1">
        <v>0.2</v>
      </c>
      <c r="H16" s="1">
        <v>11.4</v>
      </c>
      <c r="I16" s="1">
        <f>97/2</f>
        <v>48.5</v>
      </c>
      <c r="J16" s="7">
        <v>35</v>
      </c>
    </row>
    <row r="17" spans="1:10">
      <c r="A17" s="1"/>
      <c r="B17" s="1"/>
      <c r="C17" s="1"/>
      <c r="D17" s="1" t="s">
        <v>15</v>
      </c>
      <c r="E17" s="1">
        <v>7.5</v>
      </c>
      <c r="F17" s="1"/>
      <c r="G17" s="1"/>
      <c r="H17" s="1"/>
      <c r="I17" s="1"/>
      <c r="J17" s="7"/>
    </row>
    <row r="18" spans="1:10" s="13" customFormat="1">
      <c r="A18" s="8"/>
      <c r="B18" s="8" t="s">
        <v>22</v>
      </c>
      <c r="C18" s="8">
        <v>100</v>
      </c>
      <c r="D18" s="8"/>
      <c r="E18" s="8"/>
      <c r="F18" s="8">
        <v>0.4</v>
      </c>
      <c r="G18" s="8">
        <v>0.2</v>
      </c>
      <c r="H18" s="8">
        <v>11.4</v>
      </c>
      <c r="I18" s="8">
        <v>48.5</v>
      </c>
      <c r="J18" s="12">
        <v>35</v>
      </c>
    </row>
    <row r="19" spans="1:10">
      <c r="A19" s="1"/>
      <c r="B19" s="2" t="s">
        <v>24</v>
      </c>
      <c r="C19" s="1"/>
      <c r="D19" s="1"/>
      <c r="E19" s="1"/>
      <c r="F19" s="1"/>
      <c r="G19" s="1"/>
      <c r="H19" s="1"/>
      <c r="I19" s="1"/>
      <c r="J19" s="7"/>
    </row>
    <row r="20" spans="1:10">
      <c r="A20" s="4"/>
      <c r="B20" s="20"/>
      <c r="C20" s="4"/>
      <c r="D20" s="1" t="s">
        <v>61</v>
      </c>
      <c r="E20" s="1">
        <f>116/2</f>
        <v>58</v>
      </c>
      <c r="F20" s="1">
        <v>0.8</v>
      </c>
      <c r="G20" s="1">
        <v>5.0999999999999996</v>
      </c>
      <c r="H20" s="1">
        <v>4.3</v>
      </c>
      <c r="I20" s="1">
        <f>131/2</f>
        <v>65.5</v>
      </c>
      <c r="J20" s="7">
        <v>2.8</v>
      </c>
    </row>
    <row r="21" spans="1:10">
      <c r="A21" s="5">
        <v>57</v>
      </c>
      <c r="B21" s="5" t="s">
        <v>165</v>
      </c>
      <c r="C21" s="5">
        <v>50</v>
      </c>
      <c r="D21" s="1" t="s">
        <v>167</v>
      </c>
      <c r="E21" s="1">
        <f>0.6/2</f>
        <v>0.3</v>
      </c>
      <c r="F21" s="1"/>
      <c r="G21" s="1"/>
      <c r="H21" s="1"/>
      <c r="I21" s="1"/>
      <c r="J21" s="7"/>
    </row>
    <row r="22" spans="1:10">
      <c r="A22" s="5"/>
      <c r="B22" s="5" t="s">
        <v>166</v>
      </c>
      <c r="C22" s="5"/>
      <c r="D22" s="1" t="s">
        <v>27</v>
      </c>
      <c r="E22" s="19" t="s">
        <v>168</v>
      </c>
      <c r="F22" s="1"/>
      <c r="G22" s="1"/>
      <c r="H22" s="1"/>
      <c r="I22" s="1"/>
      <c r="J22" s="7"/>
    </row>
    <row r="23" spans="1:10">
      <c r="A23" s="4"/>
      <c r="B23" s="4"/>
      <c r="C23" s="4"/>
      <c r="D23" s="1" t="s">
        <v>91</v>
      </c>
      <c r="E23" s="1">
        <f>81/5</f>
        <v>16.2</v>
      </c>
      <c r="F23" s="1">
        <v>1.8</v>
      </c>
      <c r="G23" s="1">
        <f>17/5</f>
        <v>3.4</v>
      </c>
      <c r="H23" s="1">
        <f>60.5/5</f>
        <v>12.1</v>
      </c>
      <c r="I23" s="1">
        <f>432/5</f>
        <v>86.4</v>
      </c>
      <c r="J23" s="7">
        <v>6.9</v>
      </c>
    </row>
    <row r="24" spans="1:10">
      <c r="A24" s="5">
        <v>149</v>
      </c>
      <c r="B24" s="5" t="s">
        <v>28</v>
      </c>
      <c r="C24" s="5">
        <v>200</v>
      </c>
      <c r="D24" s="1" t="s">
        <v>29</v>
      </c>
      <c r="E24" s="1">
        <f>333/5</f>
        <v>66.599999999999994</v>
      </c>
      <c r="F24" s="1"/>
      <c r="G24" s="1"/>
      <c r="H24" s="1"/>
      <c r="I24" s="1"/>
      <c r="J24" s="7"/>
    </row>
    <row r="25" spans="1:10" ht="18" customHeight="1">
      <c r="A25" s="5"/>
      <c r="B25" s="5" t="s">
        <v>55</v>
      </c>
      <c r="C25" s="5"/>
      <c r="D25" s="1" t="s">
        <v>26</v>
      </c>
      <c r="E25" s="1">
        <v>10</v>
      </c>
      <c r="F25" s="1"/>
      <c r="G25" s="1"/>
      <c r="H25" s="1"/>
      <c r="I25" s="1"/>
      <c r="J25" s="7"/>
    </row>
    <row r="26" spans="1:10">
      <c r="A26" s="5"/>
      <c r="B26" s="23"/>
      <c r="C26" s="5"/>
      <c r="D26" s="1" t="s">
        <v>31</v>
      </c>
      <c r="E26" s="1">
        <v>9.6</v>
      </c>
      <c r="F26" s="1"/>
      <c r="G26" s="1"/>
      <c r="H26" s="1"/>
      <c r="I26" s="1"/>
      <c r="J26" s="7"/>
    </row>
    <row r="27" spans="1:10">
      <c r="A27" s="5"/>
      <c r="B27" s="5"/>
      <c r="C27" s="5"/>
      <c r="D27" s="1" t="s">
        <v>14</v>
      </c>
      <c r="E27" s="1">
        <v>4</v>
      </c>
      <c r="F27" s="1"/>
      <c r="G27" s="1"/>
      <c r="H27" s="1"/>
      <c r="I27" s="1"/>
      <c r="J27" s="7"/>
    </row>
    <row r="28" spans="1:10">
      <c r="A28" s="22"/>
      <c r="B28" s="4"/>
      <c r="C28" s="4"/>
      <c r="D28" s="1" t="s">
        <v>118</v>
      </c>
      <c r="E28" s="1">
        <v>56</v>
      </c>
      <c r="F28" s="1">
        <v>8.5</v>
      </c>
      <c r="G28" s="1">
        <v>8.3000000000000007</v>
      </c>
      <c r="H28" s="1">
        <v>4</v>
      </c>
      <c r="I28" s="1">
        <v>125</v>
      </c>
      <c r="J28" s="7">
        <v>12.4</v>
      </c>
    </row>
    <row r="29" spans="1:10">
      <c r="A29" s="25"/>
      <c r="B29" s="5"/>
      <c r="C29" s="5"/>
      <c r="D29" s="1" t="s">
        <v>101</v>
      </c>
      <c r="E29" s="1">
        <v>75</v>
      </c>
      <c r="F29" s="1"/>
      <c r="G29" s="1"/>
      <c r="H29" s="1"/>
      <c r="I29" s="1"/>
      <c r="J29" s="7"/>
    </row>
    <row r="30" spans="1:10">
      <c r="A30" s="5">
        <v>377</v>
      </c>
      <c r="B30" s="5" t="s">
        <v>117</v>
      </c>
      <c r="C30" s="5">
        <v>100</v>
      </c>
      <c r="D30" s="1" t="s">
        <v>60</v>
      </c>
      <c r="E30" s="1">
        <v>5</v>
      </c>
      <c r="F30" s="1"/>
      <c r="G30" s="1"/>
      <c r="H30" s="1"/>
      <c r="I30" s="1"/>
      <c r="J30" s="7"/>
    </row>
    <row r="31" spans="1:10">
      <c r="A31" s="5"/>
      <c r="B31" s="5"/>
      <c r="C31" s="5"/>
      <c r="D31" s="1" t="s">
        <v>14</v>
      </c>
      <c r="E31" s="1">
        <v>3</v>
      </c>
      <c r="F31" s="1"/>
      <c r="G31" s="1"/>
      <c r="H31" s="1"/>
      <c r="I31" s="1"/>
      <c r="J31" s="7"/>
    </row>
    <row r="32" spans="1:10">
      <c r="A32" s="5"/>
      <c r="B32" s="5"/>
      <c r="C32" s="5"/>
      <c r="D32" s="1" t="s">
        <v>111</v>
      </c>
      <c r="E32" s="1">
        <v>7.2</v>
      </c>
      <c r="F32" s="1"/>
      <c r="G32" s="1"/>
      <c r="H32" s="1"/>
      <c r="I32" s="1"/>
      <c r="J32" s="7"/>
    </row>
    <row r="33" spans="1:10">
      <c r="A33" s="4">
        <v>297</v>
      </c>
      <c r="B33" s="4" t="s">
        <v>119</v>
      </c>
      <c r="C33" s="4">
        <v>120</v>
      </c>
      <c r="D33" s="1" t="s">
        <v>120</v>
      </c>
      <c r="E33" s="1">
        <v>40.799999999999997</v>
      </c>
      <c r="F33" s="1">
        <v>4.5</v>
      </c>
      <c r="G33" s="1">
        <v>0.5</v>
      </c>
      <c r="H33" s="1">
        <v>23.2</v>
      </c>
      <c r="I33" s="1">
        <v>115.9</v>
      </c>
      <c r="J33" s="7">
        <v>0</v>
      </c>
    </row>
    <row r="34" spans="1:10">
      <c r="A34" s="5"/>
      <c r="B34" s="5"/>
      <c r="C34" s="5"/>
      <c r="D34" s="1" t="s">
        <v>14</v>
      </c>
      <c r="E34" s="1">
        <v>5.4</v>
      </c>
      <c r="F34" s="1"/>
      <c r="G34" s="1"/>
      <c r="H34" s="1"/>
      <c r="I34" s="1"/>
      <c r="J34" s="7"/>
    </row>
    <row r="35" spans="1:10">
      <c r="A35" s="4"/>
      <c r="B35" s="4"/>
      <c r="C35" s="4"/>
      <c r="D35" s="1" t="s">
        <v>142</v>
      </c>
      <c r="E35" s="1">
        <v>56</v>
      </c>
      <c r="F35" s="1">
        <v>0.3</v>
      </c>
      <c r="G35" s="1">
        <v>0.2</v>
      </c>
      <c r="H35" s="1">
        <v>25.1</v>
      </c>
      <c r="I35" s="1">
        <v>103</v>
      </c>
      <c r="J35" s="7">
        <v>3.3</v>
      </c>
    </row>
    <row r="36" spans="1:10">
      <c r="A36" s="5">
        <v>527</v>
      </c>
      <c r="B36" s="5" t="s">
        <v>146</v>
      </c>
      <c r="C36" s="5">
        <v>200</v>
      </c>
      <c r="D36" s="1" t="s">
        <v>59</v>
      </c>
      <c r="E36" s="1">
        <v>16</v>
      </c>
      <c r="F36" s="1"/>
      <c r="G36" s="1"/>
      <c r="H36" s="1"/>
      <c r="I36" s="1"/>
      <c r="J36" s="7"/>
    </row>
    <row r="37" spans="1:10">
      <c r="A37" s="5"/>
      <c r="B37" s="5"/>
      <c r="C37" s="3"/>
      <c r="D37" s="28" t="s">
        <v>15</v>
      </c>
      <c r="E37" s="1">
        <v>15</v>
      </c>
      <c r="F37" s="1"/>
      <c r="G37" s="1"/>
      <c r="H37" s="1"/>
      <c r="I37" s="1"/>
      <c r="J37" s="7"/>
    </row>
    <row r="38" spans="1:10">
      <c r="A38" s="1">
        <v>114</v>
      </c>
      <c r="B38" s="1" t="s">
        <v>38</v>
      </c>
      <c r="C38" s="1">
        <v>44</v>
      </c>
      <c r="D38" s="1" t="s">
        <v>21</v>
      </c>
      <c r="E38" s="1">
        <v>44</v>
      </c>
      <c r="F38" s="1">
        <v>3.3</v>
      </c>
      <c r="G38" s="1">
        <v>0.4</v>
      </c>
      <c r="H38" s="1">
        <v>21.6</v>
      </c>
      <c r="I38" s="1">
        <v>103.4</v>
      </c>
      <c r="J38" s="7">
        <v>0</v>
      </c>
    </row>
    <row r="39" spans="1:10">
      <c r="A39" s="1">
        <v>115</v>
      </c>
      <c r="B39" s="1" t="s">
        <v>170</v>
      </c>
      <c r="C39" s="1">
        <v>25</v>
      </c>
      <c r="D39" s="1" t="s">
        <v>171</v>
      </c>
      <c r="E39" s="1">
        <v>25</v>
      </c>
      <c r="F39" s="1">
        <v>1.6</v>
      </c>
      <c r="G39" s="1">
        <v>0.3</v>
      </c>
      <c r="H39" s="1">
        <v>8.4</v>
      </c>
      <c r="I39" s="1">
        <v>43.5</v>
      </c>
      <c r="J39" s="7">
        <v>0</v>
      </c>
    </row>
    <row r="40" spans="1:10" s="13" customFormat="1">
      <c r="A40" s="8"/>
      <c r="B40" s="8" t="s">
        <v>22</v>
      </c>
      <c r="C40" s="8">
        <f>C21+C24+C30+C33+C36+C38+C39</f>
        <v>739</v>
      </c>
      <c r="D40" s="8"/>
      <c r="E40" s="8"/>
      <c r="F40" s="8">
        <f>F20+F23+F28+F33+F35+F38</f>
        <v>19.2</v>
      </c>
      <c r="G40" s="8">
        <f t="shared" ref="G40:J40" si="1">G20+G23+G28+G33+G35+G38</f>
        <v>17.899999999999999</v>
      </c>
      <c r="H40" s="8">
        <f t="shared" si="1"/>
        <v>90.299999999999983</v>
      </c>
      <c r="I40" s="8">
        <f t="shared" si="1"/>
        <v>599.19999999999993</v>
      </c>
      <c r="J40" s="8">
        <f t="shared" si="1"/>
        <v>25.400000000000002</v>
      </c>
    </row>
    <row r="41" spans="1:10">
      <c r="A41" s="1"/>
      <c r="B41" s="2" t="s">
        <v>40</v>
      </c>
      <c r="C41" s="1"/>
      <c r="D41" s="1"/>
      <c r="E41" s="1"/>
      <c r="F41" s="1"/>
      <c r="G41" s="1"/>
      <c r="H41" s="1"/>
      <c r="I41" s="1"/>
      <c r="J41" s="7"/>
    </row>
    <row r="42" spans="1:10">
      <c r="A42" s="1">
        <v>535</v>
      </c>
      <c r="B42" s="1" t="s">
        <v>45</v>
      </c>
      <c r="C42" s="1">
        <v>200</v>
      </c>
      <c r="D42" s="1" t="s">
        <v>46</v>
      </c>
      <c r="E42" s="1">
        <v>200</v>
      </c>
      <c r="F42" s="1">
        <f>2.9*2</f>
        <v>5.8</v>
      </c>
      <c r="G42" s="1">
        <v>5</v>
      </c>
      <c r="H42" s="1">
        <v>8</v>
      </c>
      <c r="I42" s="10">
        <v>100.2</v>
      </c>
      <c r="J42" s="11">
        <v>1.4</v>
      </c>
    </row>
    <row r="43" spans="1:10">
      <c r="A43" s="1">
        <v>118</v>
      </c>
      <c r="B43" s="1" t="s">
        <v>123</v>
      </c>
      <c r="C43" s="1">
        <v>100</v>
      </c>
      <c r="D43" s="1" t="s">
        <v>192</v>
      </c>
      <c r="E43" s="1">
        <v>100</v>
      </c>
      <c r="F43" s="1">
        <v>0.9</v>
      </c>
      <c r="G43" s="1">
        <v>0.2</v>
      </c>
      <c r="H43" s="1">
        <v>8.1</v>
      </c>
      <c r="I43" s="1">
        <v>43</v>
      </c>
      <c r="J43" s="7">
        <v>60</v>
      </c>
    </row>
    <row r="44" spans="1:10">
      <c r="A44" s="1">
        <v>607</v>
      </c>
      <c r="B44" s="1" t="s">
        <v>202</v>
      </c>
      <c r="C44" s="1">
        <v>15</v>
      </c>
      <c r="D44" s="1" t="s">
        <v>202</v>
      </c>
      <c r="E44" s="1">
        <v>15</v>
      </c>
      <c r="F44" s="1">
        <v>0.4</v>
      </c>
      <c r="G44" s="1">
        <v>0.5</v>
      </c>
      <c r="H44" s="1">
        <v>11.6</v>
      </c>
      <c r="I44" s="1">
        <f>350*15/100</f>
        <v>52.5</v>
      </c>
      <c r="J44" s="7">
        <v>0</v>
      </c>
    </row>
    <row r="45" spans="1:10" s="13" customFormat="1">
      <c r="A45" s="8"/>
      <c r="B45" s="8" t="s">
        <v>22</v>
      </c>
      <c r="C45" s="8">
        <f>C42+C43+C44</f>
        <v>315</v>
      </c>
      <c r="D45" s="8"/>
      <c r="E45" s="8"/>
      <c r="F45" s="8">
        <f>F42+F43+F44</f>
        <v>7.1000000000000005</v>
      </c>
      <c r="G45" s="8">
        <f t="shared" ref="G45:J45" si="2">G42+G43+G44</f>
        <v>5.7</v>
      </c>
      <c r="H45" s="8">
        <f t="shared" si="2"/>
        <v>27.700000000000003</v>
      </c>
      <c r="I45" s="8">
        <f t="shared" si="2"/>
        <v>195.7</v>
      </c>
      <c r="J45" s="8">
        <f t="shared" si="2"/>
        <v>61.4</v>
      </c>
    </row>
    <row r="46" spans="1:10" s="14" customFormat="1">
      <c r="A46" s="18"/>
      <c r="B46" s="15" t="s">
        <v>47</v>
      </c>
      <c r="C46" s="17">
        <f>C14+C18+C40+C45</f>
        <v>1609</v>
      </c>
      <c r="D46" s="15"/>
      <c r="E46" s="17"/>
      <c r="F46" s="17">
        <f t="shared" ref="F46:J46" si="3">F14+F18+F40+F45</f>
        <v>39</v>
      </c>
      <c r="G46" s="17">
        <f t="shared" si="3"/>
        <v>43.3</v>
      </c>
      <c r="H46" s="17">
        <f t="shared" si="3"/>
        <v>208.7</v>
      </c>
      <c r="I46" s="17">
        <f t="shared" si="3"/>
        <v>1364.3</v>
      </c>
      <c r="J46" s="17">
        <f t="shared" si="3"/>
        <v>124.5</v>
      </c>
    </row>
    <row r="51" spans="3:3">
      <c r="C51" s="16"/>
    </row>
  </sheetData>
  <pageMargins left="0.11811023622047245" right="0.11811023622047245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topLeftCell="A24" workbookViewId="0">
      <selection activeCell="E28" sqref="E28"/>
    </sheetView>
  </sheetViews>
  <sheetFormatPr defaultRowHeight="14.4"/>
  <cols>
    <col min="1" max="1" width="4.44140625" customWidth="1"/>
    <col min="2" max="2" width="25.109375" customWidth="1"/>
    <col min="3" max="3" width="6.5546875" customWidth="1"/>
    <col min="4" max="4" width="19.44140625" customWidth="1"/>
    <col min="6" max="6" width="6.88671875" customWidth="1"/>
    <col min="7" max="7" width="7" customWidth="1"/>
    <col min="8" max="8" width="7.5546875" customWidth="1"/>
    <col min="9" max="9" width="7.33203125" customWidth="1"/>
    <col min="10" max="10" width="6.109375" customWidth="1"/>
  </cols>
  <sheetData>
    <row r="1" spans="1:10" ht="30.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6" t="s">
        <v>17</v>
      </c>
    </row>
    <row r="2" spans="1:10">
      <c r="A2" s="1"/>
      <c r="B2" s="2" t="s">
        <v>92</v>
      </c>
      <c r="C2" s="1"/>
      <c r="D2" s="1"/>
      <c r="E2" s="1"/>
      <c r="F2" s="1"/>
      <c r="G2" s="1"/>
      <c r="H2" s="1"/>
      <c r="I2" s="1"/>
      <c r="J2" s="7"/>
    </row>
    <row r="3" spans="1:10">
      <c r="A3" s="1"/>
      <c r="B3" s="2" t="s">
        <v>9</v>
      </c>
      <c r="C3" s="1"/>
      <c r="D3" s="1"/>
      <c r="E3" s="1"/>
      <c r="F3" s="1"/>
      <c r="G3" s="1"/>
      <c r="H3" s="1"/>
      <c r="I3" s="1"/>
      <c r="J3" s="7"/>
    </row>
    <row r="4" spans="1:10">
      <c r="A4" s="4"/>
      <c r="B4" s="4"/>
      <c r="C4" s="4"/>
      <c r="D4" s="1" t="s">
        <v>93</v>
      </c>
      <c r="E4" s="1">
        <v>30.8</v>
      </c>
      <c r="F4" s="1">
        <f>31/5</f>
        <v>6.2</v>
      </c>
      <c r="G4" s="1">
        <v>7.5</v>
      </c>
      <c r="H4" s="1">
        <v>30.9</v>
      </c>
      <c r="I4" s="1">
        <f>1077/5</f>
        <v>215.4</v>
      </c>
      <c r="J4" s="7">
        <v>1.4</v>
      </c>
    </row>
    <row r="5" spans="1:10">
      <c r="A5" s="5"/>
      <c r="B5" s="5"/>
      <c r="C5" s="5"/>
      <c r="D5" s="1" t="s">
        <v>41</v>
      </c>
      <c r="E5" s="24">
        <v>106</v>
      </c>
      <c r="F5" s="1"/>
      <c r="G5" s="1"/>
      <c r="H5" s="1"/>
      <c r="I5" s="1"/>
      <c r="J5" s="7"/>
    </row>
    <row r="6" spans="1:10">
      <c r="A6" s="5">
        <v>268</v>
      </c>
      <c r="B6" s="5" t="s">
        <v>42</v>
      </c>
      <c r="C6" s="5">
        <v>200</v>
      </c>
      <c r="D6" s="1" t="s">
        <v>15</v>
      </c>
      <c r="E6" s="1">
        <f>25/5</f>
        <v>5</v>
      </c>
      <c r="F6" s="1"/>
      <c r="G6" s="1"/>
      <c r="H6" s="1"/>
      <c r="I6" s="1"/>
      <c r="J6" s="7"/>
    </row>
    <row r="7" spans="1:10">
      <c r="A7" s="5"/>
      <c r="B7" s="5"/>
      <c r="C7" s="5"/>
      <c r="D7" s="1" t="s">
        <v>14</v>
      </c>
      <c r="E7" s="1">
        <v>5</v>
      </c>
      <c r="F7" s="1"/>
      <c r="G7" s="1"/>
      <c r="H7" s="1"/>
      <c r="I7" s="1"/>
      <c r="J7" s="7"/>
    </row>
    <row r="8" spans="1:10">
      <c r="A8" s="4">
        <v>507</v>
      </c>
      <c r="B8" s="4" t="s">
        <v>161</v>
      </c>
      <c r="C8" s="4">
        <v>200</v>
      </c>
      <c r="D8" s="1" t="s">
        <v>18</v>
      </c>
      <c r="E8" s="1">
        <v>0.6</v>
      </c>
      <c r="F8" s="1">
        <v>1.5</v>
      </c>
      <c r="G8" s="1">
        <v>1.3</v>
      </c>
      <c r="H8" s="1">
        <v>17.399999999999999</v>
      </c>
      <c r="I8" s="1">
        <v>87</v>
      </c>
      <c r="J8" s="7">
        <v>1.3</v>
      </c>
    </row>
    <row r="9" spans="1:10">
      <c r="A9" s="5"/>
      <c r="B9" s="5"/>
      <c r="C9" s="5"/>
      <c r="D9" s="1" t="s">
        <v>12</v>
      </c>
      <c r="E9" s="1">
        <v>50</v>
      </c>
      <c r="F9" s="1"/>
      <c r="G9" s="1"/>
      <c r="H9" s="1"/>
      <c r="I9" s="1"/>
      <c r="J9" s="7"/>
    </row>
    <row r="10" spans="1:10">
      <c r="A10" s="3"/>
      <c r="B10" s="3"/>
      <c r="C10" s="3"/>
      <c r="D10" s="1" t="s">
        <v>15</v>
      </c>
      <c r="E10" s="1">
        <v>15</v>
      </c>
      <c r="F10" s="1"/>
      <c r="G10" s="1"/>
      <c r="H10" s="1"/>
      <c r="I10" s="1"/>
      <c r="J10" s="7"/>
    </row>
    <row r="11" spans="1:10">
      <c r="A11" s="1">
        <v>487</v>
      </c>
      <c r="B11" s="1" t="s">
        <v>19</v>
      </c>
      <c r="C11" s="1">
        <v>5</v>
      </c>
      <c r="D11" s="1" t="s">
        <v>14</v>
      </c>
      <c r="E11" s="1">
        <v>5</v>
      </c>
      <c r="F11" s="1">
        <v>0</v>
      </c>
      <c r="G11" s="1">
        <v>4.0999999999999996</v>
      </c>
      <c r="H11" s="1">
        <v>0</v>
      </c>
      <c r="I11" s="1">
        <v>37.4</v>
      </c>
      <c r="J11" s="7">
        <v>0</v>
      </c>
    </row>
    <row r="12" spans="1:10">
      <c r="A12" s="1">
        <v>117</v>
      </c>
      <c r="B12" s="1" t="s">
        <v>20</v>
      </c>
      <c r="C12" s="1">
        <v>35</v>
      </c>
      <c r="D12" s="1" t="s">
        <v>169</v>
      </c>
      <c r="E12" s="1">
        <v>35</v>
      </c>
      <c r="F12" s="1">
        <v>2.6</v>
      </c>
      <c r="G12" s="1">
        <v>1</v>
      </c>
      <c r="H12" s="1">
        <v>18</v>
      </c>
      <c r="I12" s="1">
        <v>91.7</v>
      </c>
      <c r="J12" s="7">
        <v>0</v>
      </c>
    </row>
    <row r="13" spans="1:10" s="13" customFormat="1">
      <c r="A13" s="8"/>
      <c r="B13" s="8" t="s">
        <v>22</v>
      </c>
      <c r="C13" s="8">
        <f>C6+C8+C11+C12</f>
        <v>440</v>
      </c>
      <c r="D13" s="8"/>
      <c r="E13" s="8"/>
      <c r="F13" s="8">
        <f>F4+F8+F11+F12</f>
        <v>10.3</v>
      </c>
      <c r="G13" s="8">
        <f t="shared" ref="G13:J13" si="0">G4+G8+G11+G12</f>
        <v>13.9</v>
      </c>
      <c r="H13" s="8">
        <f t="shared" si="0"/>
        <v>66.3</v>
      </c>
      <c r="I13" s="8">
        <f t="shared" si="0"/>
        <v>431.49999999999994</v>
      </c>
      <c r="J13" s="8">
        <f t="shared" si="0"/>
        <v>2.7</v>
      </c>
    </row>
    <row r="14" spans="1:10">
      <c r="A14" s="1"/>
      <c r="B14" s="2" t="s">
        <v>23</v>
      </c>
      <c r="C14" s="1"/>
      <c r="D14" s="1"/>
      <c r="E14" s="1"/>
      <c r="F14" s="1"/>
      <c r="G14" s="1"/>
      <c r="H14" s="1"/>
      <c r="I14" s="1"/>
      <c r="J14" s="7"/>
    </row>
    <row r="15" spans="1:10">
      <c r="A15" s="1">
        <v>538</v>
      </c>
      <c r="B15" s="1" t="s">
        <v>62</v>
      </c>
      <c r="C15" s="1">
        <v>100</v>
      </c>
      <c r="D15" s="1" t="s">
        <v>63</v>
      </c>
      <c r="E15" s="1">
        <v>10</v>
      </c>
      <c r="F15" s="1">
        <v>0.4</v>
      </c>
      <c r="G15" s="1">
        <v>0.2</v>
      </c>
      <c r="H15" s="1">
        <v>11.4</v>
      </c>
      <c r="I15" s="1">
        <f>97/2</f>
        <v>48.5</v>
      </c>
      <c r="J15" s="7">
        <v>35</v>
      </c>
    </row>
    <row r="16" spans="1:10">
      <c r="A16" s="1"/>
      <c r="B16" s="1"/>
      <c r="C16" s="1"/>
      <c r="D16" s="1" t="s">
        <v>15</v>
      </c>
      <c r="E16" s="1">
        <v>7.5</v>
      </c>
      <c r="F16" s="1"/>
      <c r="G16" s="1"/>
      <c r="H16" s="1"/>
      <c r="I16" s="1"/>
      <c r="J16" s="7"/>
    </row>
    <row r="17" spans="1:12" s="13" customFormat="1">
      <c r="A17" s="8"/>
      <c r="B17" s="8" t="s">
        <v>22</v>
      </c>
      <c r="C17" s="8">
        <v>100</v>
      </c>
      <c r="D17" s="8"/>
      <c r="E17" s="8"/>
      <c r="F17" s="8">
        <v>0.4</v>
      </c>
      <c r="G17" s="8">
        <v>0.2</v>
      </c>
      <c r="H17" s="8">
        <v>11.4</v>
      </c>
      <c r="I17" s="8">
        <v>48.5</v>
      </c>
      <c r="J17" s="12">
        <v>35</v>
      </c>
    </row>
    <row r="18" spans="1:12">
      <c r="A18" s="1"/>
      <c r="B18" s="2" t="s">
        <v>24</v>
      </c>
      <c r="C18" s="1"/>
      <c r="D18" s="1"/>
      <c r="E18" s="1"/>
      <c r="F18" s="1"/>
      <c r="G18" s="1"/>
      <c r="H18" s="1"/>
      <c r="I18" s="1"/>
      <c r="J18" s="7"/>
    </row>
    <row r="19" spans="1:12">
      <c r="A19" s="4"/>
      <c r="B19" s="20"/>
      <c r="C19" s="4"/>
      <c r="D19" s="1" t="s">
        <v>25</v>
      </c>
      <c r="E19" s="1">
        <f>106/2</f>
        <v>53</v>
      </c>
      <c r="F19" s="1">
        <f>1.6/2</f>
        <v>0.8</v>
      </c>
      <c r="G19" s="1">
        <v>5.0999999999999996</v>
      </c>
      <c r="H19" s="1">
        <f>9.6/2</f>
        <v>4.8</v>
      </c>
      <c r="I19" s="1">
        <f>136/2</f>
        <v>68</v>
      </c>
      <c r="J19" s="7">
        <f>27.8/2</f>
        <v>13.9</v>
      </c>
    </row>
    <row r="20" spans="1:12">
      <c r="A20" s="5"/>
      <c r="B20" s="21"/>
      <c r="C20" s="5"/>
      <c r="D20" s="1" t="s">
        <v>26</v>
      </c>
      <c r="E20" s="1">
        <v>6.5</v>
      </c>
      <c r="F20" s="1"/>
      <c r="G20" s="1"/>
      <c r="H20" s="1"/>
      <c r="I20" s="1"/>
      <c r="J20" s="7"/>
    </row>
    <row r="21" spans="1:12">
      <c r="A21" s="5">
        <v>2</v>
      </c>
      <c r="B21" s="5" t="s">
        <v>205</v>
      </c>
      <c r="C21" s="5">
        <v>50</v>
      </c>
      <c r="D21" s="1" t="s">
        <v>27</v>
      </c>
      <c r="E21" s="1">
        <v>5</v>
      </c>
      <c r="F21" s="1"/>
      <c r="G21" s="1"/>
      <c r="H21" s="1"/>
      <c r="I21" s="1"/>
      <c r="J21" s="7"/>
    </row>
    <row r="22" spans="1:12">
      <c r="A22" s="5"/>
      <c r="B22" s="5" t="s">
        <v>206</v>
      </c>
      <c r="C22" s="5"/>
      <c r="D22" s="1" t="s">
        <v>15</v>
      </c>
      <c r="E22" s="1">
        <v>2.5</v>
      </c>
      <c r="F22" s="1"/>
      <c r="G22" s="1"/>
      <c r="H22" s="1"/>
      <c r="I22" s="1"/>
      <c r="J22" s="7"/>
    </row>
    <row r="23" spans="1:12">
      <c r="A23" s="5"/>
      <c r="B23" s="21"/>
      <c r="C23" s="5"/>
      <c r="D23" s="1" t="s">
        <v>207</v>
      </c>
      <c r="E23" s="1">
        <v>0.05</v>
      </c>
      <c r="F23" s="1"/>
      <c r="G23" s="1"/>
      <c r="H23" s="1"/>
      <c r="I23" s="1"/>
      <c r="J23" s="7"/>
    </row>
    <row r="24" spans="1:12">
      <c r="A24" s="4"/>
      <c r="B24" s="4"/>
      <c r="C24" s="4"/>
      <c r="D24" s="1" t="s">
        <v>29</v>
      </c>
      <c r="E24" s="1">
        <f>267/5</f>
        <v>53.4</v>
      </c>
      <c r="F24" s="1">
        <v>1.8</v>
      </c>
      <c r="G24" s="1">
        <f>17/5</f>
        <v>3.4</v>
      </c>
      <c r="H24" s="1">
        <f>60.5/5</f>
        <v>12.1</v>
      </c>
      <c r="I24" s="1">
        <f>432/5</f>
        <v>86.4</v>
      </c>
      <c r="J24" s="7">
        <v>6.9</v>
      </c>
    </row>
    <row r="25" spans="1:12">
      <c r="A25" s="5"/>
      <c r="B25" s="5"/>
      <c r="C25" s="5"/>
      <c r="D25" s="1" t="s">
        <v>30</v>
      </c>
      <c r="E25" s="1">
        <f>81/5</f>
        <v>16.2</v>
      </c>
      <c r="F25" s="1"/>
      <c r="G25" s="1"/>
      <c r="H25" s="1"/>
      <c r="I25" s="1"/>
      <c r="J25" s="7"/>
    </row>
    <row r="26" spans="1:12">
      <c r="A26" s="5">
        <v>150</v>
      </c>
      <c r="B26" s="5" t="s">
        <v>28</v>
      </c>
      <c r="C26" s="5">
        <v>200</v>
      </c>
      <c r="D26" s="1" t="s">
        <v>31</v>
      </c>
      <c r="E26" s="1">
        <f>48/5</f>
        <v>9.6</v>
      </c>
      <c r="F26" s="1"/>
      <c r="G26" s="1"/>
      <c r="H26" s="1"/>
      <c r="I26" s="1"/>
      <c r="J26" s="7"/>
    </row>
    <row r="27" spans="1:12">
      <c r="A27" s="5"/>
      <c r="B27" s="5" t="s">
        <v>44</v>
      </c>
      <c r="C27" s="5"/>
      <c r="D27" s="1" t="s">
        <v>26</v>
      </c>
      <c r="E27" s="1">
        <f>64/5</f>
        <v>12.8</v>
      </c>
      <c r="F27" s="1"/>
      <c r="G27" s="1"/>
      <c r="H27" s="1"/>
      <c r="I27" s="1"/>
      <c r="J27" s="7"/>
    </row>
    <row r="28" spans="1:12">
      <c r="A28" s="5"/>
      <c r="B28" s="5"/>
      <c r="C28" s="5"/>
      <c r="D28" s="1" t="s">
        <v>53</v>
      </c>
      <c r="E28" s="1">
        <v>5</v>
      </c>
      <c r="F28" s="1"/>
      <c r="G28" s="1"/>
      <c r="H28" s="1"/>
      <c r="I28" s="1"/>
      <c r="J28" s="7"/>
    </row>
    <row r="29" spans="1:12">
      <c r="A29" s="3"/>
      <c r="B29" s="3"/>
      <c r="C29" s="3"/>
      <c r="D29" s="1" t="s">
        <v>27</v>
      </c>
      <c r="E29" s="1">
        <f>20/5</f>
        <v>4</v>
      </c>
      <c r="F29" s="1"/>
      <c r="G29" s="1"/>
      <c r="H29" s="1"/>
      <c r="I29" s="1"/>
      <c r="J29" s="7"/>
    </row>
    <row r="30" spans="1:12">
      <c r="A30" s="4"/>
      <c r="B30" s="4"/>
      <c r="C30" s="4"/>
      <c r="D30" s="1" t="s">
        <v>33</v>
      </c>
      <c r="E30" s="1">
        <v>125</v>
      </c>
      <c r="F30" s="1">
        <v>17</v>
      </c>
      <c r="G30" s="1">
        <v>18.3</v>
      </c>
      <c r="H30" s="1">
        <v>3.5</v>
      </c>
      <c r="I30" s="1">
        <v>246</v>
      </c>
      <c r="J30" s="7">
        <v>1</v>
      </c>
    </row>
    <row r="31" spans="1:12">
      <c r="A31" s="5"/>
      <c r="B31" s="5"/>
      <c r="C31" s="5"/>
      <c r="D31" s="1" t="s">
        <v>14</v>
      </c>
      <c r="E31" s="1">
        <v>5.4</v>
      </c>
      <c r="F31" s="1"/>
      <c r="G31" s="1"/>
      <c r="H31" s="1"/>
      <c r="I31" s="1"/>
      <c r="J31" s="7"/>
    </row>
    <row r="32" spans="1:12">
      <c r="A32" s="9">
        <v>373</v>
      </c>
      <c r="B32" s="5" t="s">
        <v>32</v>
      </c>
      <c r="C32" s="5">
        <v>100</v>
      </c>
      <c r="D32" s="1" t="s">
        <v>31</v>
      </c>
      <c r="E32" s="1">
        <v>14</v>
      </c>
      <c r="F32" s="1"/>
      <c r="G32" s="1"/>
      <c r="H32" s="1"/>
      <c r="I32" s="1"/>
      <c r="J32" s="7"/>
      <c r="L32" s="27"/>
    </row>
    <row r="33" spans="1:10">
      <c r="A33" s="5"/>
      <c r="B33" s="5"/>
      <c r="C33" s="5"/>
      <c r="D33" s="1" t="s">
        <v>34</v>
      </c>
      <c r="E33" s="1">
        <v>9</v>
      </c>
      <c r="F33" s="1"/>
      <c r="G33" s="1"/>
      <c r="H33" s="1"/>
      <c r="I33" s="1"/>
      <c r="J33" s="7"/>
    </row>
    <row r="34" spans="1:10">
      <c r="A34" s="3"/>
      <c r="B34" s="3"/>
      <c r="C34" s="3"/>
      <c r="D34" s="1" t="s">
        <v>35</v>
      </c>
      <c r="E34" s="1">
        <v>3</v>
      </c>
      <c r="F34" s="1"/>
      <c r="G34" s="1"/>
      <c r="H34" s="1"/>
      <c r="I34" s="1"/>
      <c r="J34" s="7"/>
    </row>
    <row r="35" spans="1:10">
      <c r="A35" s="4">
        <v>243</v>
      </c>
      <c r="B35" s="4" t="s">
        <v>36</v>
      </c>
      <c r="C35" s="4">
        <v>120</v>
      </c>
      <c r="D35" s="1" t="s">
        <v>37</v>
      </c>
      <c r="E35" s="1">
        <v>55</v>
      </c>
      <c r="F35" s="1">
        <v>6.8</v>
      </c>
      <c r="G35" s="1">
        <v>6.3</v>
      </c>
      <c r="H35" s="1">
        <v>29.6</v>
      </c>
      <c r="I35" s="1">
        <v>202</v>
      </c>
      <c r="J35" s="7">
        <v>0</v>
      </c>
    </row>
    <row r="36" spans="1:10">
      <c r="A36" s="3"/>
      <c r="B36" s="3"/>
      <c r="C36" s="3"/>
      <c r="D36" s="1" t="s">
        <v>14</v>
      </c>
      <c r="E36" s="1">
        <v>5.4</v>
      </c>
      <c r="F36" s="1"/>
      <c r="G36" s="1"/>
      <c r="H36" s="1"/>
      <c r="I36" s="1"/>
      <c r="J36" s="7"/>
    </row>
    <row r="37" spans="1:10">
      <c r="A37" s="4">
        <v>527</v>
      </c>
      <c r="B37" s="4" t="s">
        <v>129</v>
      </c>
      <c r="C37" s="4">
        <v>200</v>
      </c>
      <c r="D37" s="1" t="s">
        <v>130</v>
      </c>
      <c r="E37" s="1">
        <v>18</v>
      </c>
      <c r="F37" s="1">
        <v>0.5</v>
      </c>
      <c r="G37" s="1">
        <v>0</v>
      </c>
      <c r="H37" s="1">
        <v>27</v>
      </c>
      <c r="I37" s="1">
        <v>110</v>
      </c>
      <c r="J37" s="7">
        <v>0.5</v>
      </c>
    </row>
    <row r="38" spans="1:10">
      <c r="A38" s="5"/>
      <c r="B38" s="5"/>
      <c r="C38" s="5"/>
      <c r="D38" s="1" t="s">
        <v>15</v>
      </c>
      <c r="E38" s="1">
        <v>15</v>
      </c>
      <c r="F38" s="1"/>
      <c r="G38" s="1"/>
      <c r="H38" s="1"/>
      <c r="I38" s="1"/>
      <c r="J38" s="7"/>
    </row>
    <row r="39" spans="1:10">
      <c r="A39" s="1">
        <v>114</v>
      </c>
      <c r="B39" s="1" t="s">
        <v>38</v>
      </c>
      <c r="C39" s="1">
        <v>44</v>
      </c>
      <c r="D39" s="1" t="s">
        <v>21</v>
      </c>
      <c r="E39" s="1">
        <v>44</v>
      </c>
      <c r="F39" s="1">
        <v>3.3</v>
      </c>
      <c r="G39" s="1">
        <v>0.4</v>
      </c>
      <c r="H39" s="1">
        <v>21.6</v>
      </c>
      <c r="I39" s="1">
        <v>103.4</v>
      </c>
      <c r="J39" s="7">
        <v>0</v>
      </c>
    </row>
    <row r="40" spans="1:10">
      <c r="A40" s="1">
        <v>115</v>
      </c>
      <c r="B40" s="1" t="s">
        <v>170</v>
      </c>
      <c r="C40" s="1">
        <v>25</v>
      </c>
      <c r="D40" s="1" t="s">
        <v>171</v>
      </c>
      <c r="E40" s="1">
        <v>25</v>
      </c>
      <c r="F40" s="1">
        <v>1.6</v>
      </c>
      <c r="G40" s="1">
        <v>0.3</v>
      </c>
      <c r="H40" s="1">
        <v>8.4</v>
      </c>
      <c r="I40" s="1">
        <v>43.5</v>
      </c>
      <c r="J40" s="7">
        <v>0</v>
      </c>
    </row>
    <row r="41" spans="1:10" s="13" customFormat="1">
      <c r="A41" s="8"/>
      <c r="B41" s="8" t="s">
        <v>22</v>
      </c>
      <c r="C41" s="8">
        <f>C21+C26+C32+C35+C37+C39+C40</f>
        <v>739</v>
      </c>
      <c r="D41" s="8"/>
      <c r="E41" s="8"/>
      <c r="F41" s="8">
        <f>F19+F24+F30+F35+F37+F39+F40</f>
        <v>31.800000000000004</v>
      </c>
      <c r="G41" s="8">
        <f t="shared" ref="G41:J41" si="1">G19+G24+G30+G35+G37+G39+G40</f>
        <v>33.799999999999997</v>
      </c>
      <c r="H41" s="8">
        <f t="shared" si="1"/>
        <v>107</v>
      </c>
      <c r="I41" s="8">
        <f t="shared" si="1"/>
        <v>859.3</v>
      </c>
      <c r="J41" s="8">
        <f t="shared" si="1"/>
        <v>22.3</v>
      </c>
    </row>
    <row r="42" spans="1:10">
      <c r="A42" s="1"/>
      <c r="B42" s="2" t="s">
        <v>40</v>
      </c>
      <c r="C42" s="1"/>
      <c r="D42" s="1"/>
      <c r="E42" s="1"/>
      <c r="F42" s="1"/>
      <c r="G42" s="1"/>
      <c r="H42" s="1"/>
      <c r="I42" s="1"/>
      <c r="J42" s="7"/>
    </row>
    <row r="43" spans="1:10">
      <c r="A43" s="4"/>
      <c r="B43" s="4"/>
      <c r="C43" s="4"/>
      <c r="D43" s="1" t="s">
        <v>104</v>
      </c>
      <c r="E43" s="1">
        <v>31.5</v>
      </c>
      <c r="F43" s="1">
        <v>3.8</v>
      </c>
      <c r="G43" s="1">
        <v>3.4</v>
      </c>
      <c r="H43" s="1">
        <v>23.2</v>
      </c>
      <c r="I43" s="1">
        <v>139</v>
      </c>
      <c r="J43" s="7">
        <v>0</v>
      </c>
    </row>
    <row r="44" spans="1:10">
      <c r="A44" s="5"/>
      <c r="B44" s="5"/>
      <c r="C44" s="5"/>
      <c r="D44" s="1" t="s">
        <v>15</v>
      </c>
      <c r="E44" s="1">
        <v>2.5</v>
      </c>
      <c r="F44" s="1"/>
      <c r="G44" s="1"/>
      <c r="H44" s="1"/>
      <c r="I44" s="1"/>
      <c r="J44" s="7"/>
    </row>
    <row r="45" spans="1:10">
      <c r="A45" s="5"/>
      <c r="B45" s="5"/>
      <c r="C45" s="5"/>
      <c r="D45" s="1" t="s">
        <v>52</v>
      </c>
      <c r="E45" s="19" t="s">
        <v>200</v>
      </c>
      <c r="F45" s="1"/>
      <c r="G45" s="1"/>
      <c r="H45" s="1"/>
      <c r="I45" s="1"/>
      <c r="J45" s="7"/>
    </row>
    <row r="46" spans="1:10">
      <c r="A46" s="5">
        <v>569</v>
      </c>
      <c r="B46" s="5" t="s">
        <v>199</v>
      </c>
      <c r="C46" s="5">
        <v>50</v>
      </c>
      <c r="D46" s="1" t="s">
        <v>68</v>
      </c>
      <c r="E46" s="1">
        <v>1</v>
      </c>
      <c r="F46" s="1"/>
      <c r="G46" s="1"/>
      <c r="H46" s="1"/>
      <c r="I46" s="1"/>
      <c r="J46" s="7"/>
    </row>
    <row r="47" spans="1:10">
      <c r="A47" s="5"/>
      <c r="B47" s="5"/>
      <c r="C47" s="5"/>
      <c r="D47" s="1" t="s">
        <v>27</v>
      </c>
      <c r="E47" s="1">
        <v>0.2</v>
      </c>
      <c r="F47" s="1"/>
      <c r="G47" s="1"/>
      <c r="H47" s="1"/>
      <c r="I47" s="1"/>
      <c r="J47" s="7"/>
    </row>
    <row r="48" spans="1:10">
      <c r="A48" s="3"/>
      <c r="B48" s="3"/>
      <c r="C48" s="3"/>
      <c r="D48" s="1" t="s">
        <v>53</v>
      </c>
      <c r="E48" s="1">
        <v>10</v>
      </c>
      <c r="F48" s="1"/>
      <c r="G48" s="1"/>
      <c r="H48" s="1"/>
      <c r="I48" s="1"/>
      <c r="J48" s="7"/>
    </row>
    <row r="49" spans="1:10">
      <c r="A49" s="1">
        <v>534</v>
      </c>
      <c r="B49" s="1" t="s">
        <v>41</v>
      </c>
      <c r="C49" s="1">
        <v>200</v>
      </c>
      <c r="D49" s="1" t="s">
        <v>12</v>
      </c>
      <c r="E49" s="1">
        <v>200</v>
      </c>
      <c r="F49" s="1">
        <v>5.8</v>
      </c>
      <c r="G49" s="1">
        <v>5</v>
      </c>
      <c r="H49" s="1">
        <v>9.6</v>
      </c>
      <c r="I49" s="1">
        <v>106</v>
      </c>
      <c r="J49" s="7">
        <v>2.6</v>
      </c>
    </row>
    <row r="50" spans="1:10" s="13" customFormat="1">
      <c r="A50" s="8"/>
      <c r="B50" s="8" t="s">
        <v>22</v>
      </c>
      <c r="C50" s="8">
        <v>250</v>
      </c>
      <c r="D50" s="8"/>
      <c r="E50" s="8"/>
      <c r="F50" s="8">
        <f>F43+F49</f>
        <v>9.6</v>
      </c>
      <c r="G50" s="8">
        <f t="shared" ref="G50:J50" si="2">G43+G49</f>
        <v>8.4</v>
      </c>
      <c r="H50" s="8">
        <f t="shared" si="2"/>
        <v>32.799999999999997</v>
      </c>
      <c r="I50" s="8">
        <f t="shared" si="2"/>
        <v>245</v>
      </c>
      <c r="J50" s="8">
        <f t="shared" si="2"/>
        <v>2.6</v>
      </c>
    </row>
    <row r="51" spans="1:10" s="14" customFormat="1">
      <c r="A51" s="18"/>
      <c r="B51" s="15" t="s">
        <v>47</v>
      </c>
      <c r="C51" s="17">
        <f>C13+C17+C41+C50</f>
        <v>1529</v>
      </c>
      <c r="D51" s="15"/>
      <c r="E51" s="17"/>
      <c r="F51" s="17">
        <f t="shared" ref="F51:J51" si="3">F13+F17+F41+F50</f>
        <v>52.100000000000009</v>
      </c>
      <c r="G51" s="17">
        <f t="shared" si="3"/>
        <v>56.3</v>
      </c>
      <c r="H51" s="17">
        <f t="shared" si="3"/>
        <v>217.5</v>
      </c>
      <c r="I51" s="17">
        <f t="shared" si="3"/>
        <v>1584.3</v>
      </c>
      <c r="J51" s="17">
        <f t="shared" si="3"/>
        <v>62.6</v>
      </c>
    </row>
    <row r="56" spans="1:10">
      <c r="C56" s="16"/>
    </row>
  </sheetData>
  <pageMargins left="0" right="0" top="0.15748031496062992" bottom="0.15748031496062992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1"/>
  <sheetViews>
    <sheetView topLeftCell="A24" workbookViewId="0">
      <selection activeCell="D24" sqref="D24"/>
    </sheetView>
  </sheetViews>
  <sheetFormatPr defaultRowHeight="14.4"/>
  <cols>
    <col min="1" max="1" width="4.44140625" customWidth="1"/>
    <col min="2" max="2" width="25.109375" customWidth="1"/>
    <col min="3" max="3" width="6.5546875" customWidth="1"/>
    <col min="4" max="4" width="19.44140625" customWidth="1"/>
    <col min="6" max="6" width="6.88671875" customWidth="1"/>
    <col min="7" max="7" width="7" customWidth="1"/>
    <col min="8" max="8" width="7.5546875" customWidth="1"/>
    <col min="9" max="9" width="7.33203125" customWidth="1"/>
    <col min="10" max="10" width="6.109375" customWidth="1"/>
  </cols>
  <sheetData>
    <row r="1" spans="1:10" ht="30.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6" t="s">
        <v>17</v>
      </c>
    </row>
    <row r="2" spans="1:10">
      <c r="A2" s="1"/>
      <c r="B2" s="2" t="s">
        <v>105</v>
      </c>
      <c r="C2" s="1"/>
      <c r="D2" s="1"/>
      <c r="E2" s="1"/>
      <c r="F2" s="1"/>
      <c r="G2" s="1"/>
      <c r="H2" s="1"/>
      <c r="I2" s="1"/>
      <c r="J2" s="7"/>
    </row>
    <row r="3" spans="1:10">
      <c r="A3" s="1"/>
      <c r="B3" s="2" t="s">
        <v>9</v>
      </c>
      <c r="C3" s="1"/>
      <c r="D3" s="1"/>
      <c r="E3" s="1"/>
      <c r="F3" s="1"/>
      <c r="G3" s="1"/>
      <c r="H3" s="1"/>
      <c r="I3" s="1"/>
      <c r="J3" s="7"/>
    </row>
    <row r="4" spans="1:10">
      <c r="A4" s="4"/>
      <c r="B4" s="4"/>
      <c r="C4" s="4"/>
      <c r="D4" s="1" t="s">
        <v>51</v>
      </c>
      <c r="E4" s="1">
        <v>114</v>
      </c>
      <c r="F4" s="1">
        <v>20.7</v>
      </c>
      <c r="G4" s="1">
        <v>19.7</v>
      </c>
      <c r="H4" s="1">
        <v>31.7</v>
      </c>
      <c r="I4" s="1">
        <v>387</v>
      </c>
      <c r="J4" s="7">
        <v>0.3</v>
      </c>
    </row>
    <row r="5" spans="1:10">
      <c r="A5" s="5"/>
      <c r="B5" s="5"/>
      <c r="C5" s="5"/>
      <c r="D5" s="1" t="s">
        <v>108</v>
      </c>
      <c r="E5" s="1">
        <v>15.4</v>
      </c>
      <c r="F5" s="1"/>
      <c r="G5" s="1"/>
      <c r="H5" s="1"/>
      <c r="I5" s="1"/>
      <c r="J5" s="7"/>
    </row>
    <row r="6" spans="1:10">
      <c r="A6" s="5"/>
      <c r="B6" s="5"/>
      <c r="C6" s="5"/>
      <c r="D6" s="1" t="s">
        <v>52</v>
      </c>
      <c r="E6" s="19" t="s">
        <v>107</v>
      </c>
      <c r="F6" s="1"/>
      <c r="G6" s="1"/>
      <c r="H6" s="1"/>
      <c r="I6" s="1"/>
      <c r="J6" s="7"/>
    </row>
    <row r="7" spans="1:10">
      <c r="A7" s="5">
        <v>325</v>
      </c>
      <c r="B7" s="5" t="s">
        <v>106</v>
      </c>
      <c r="C7" s="5">
        <v>150</v>
      </c>
      <c r="D7" s="1" t="s">
        <v>43</v>
      </c>
      <c r="E7" s="1">
        <v>11</v>
      </c>
      <c r="F7" s="1"/>
      <c r="G7" s="1"/>
      <c r="H7" s="1"/>
      <c r="I7" s="1"/>
      <c r="J7" s="7"/>
    </row>
    <row r="8" spans="1:10">
      <c r="A8" s="5"/>
      <c r="B8" s="5"/>
      <c r="C8" s="5"/>
      <c r="D8" s="1" t="s">
        <v>15</v>
      </c>
      <c r="E8" s="1">
        <v>11</v>
      </c>
      <c r="F8" s="1"/>
      <c r="G8" s="1"/>
      <c r="H8" s="1"/>
      <c r="I8" s="1"/>
      <c r="J8" s="7"/>
    </row>
    <row r="9" spans="1:10">
      <c r="A9" s="5"/>
      <c r="B9" s="5"/>
      <c r="C9" s="5"/>
      <c r="D9" s="1" t="s">
        <v>53</v>
      </c>
      <c r="E9" s="1">
        <v>3.7</v>
      </c>
      <c r="F9" s="1"/>
      <c r="G9" s="1"/>
      <c r="H9" s="1"/>
      <c r="I9" s="1"/>
      <c r="J9" s="7"/>
    </row>
    <row r="10" spans="1:10">
      <c r="A10" s="5"/>
      <c r="B10" s="5"/>
      <c r="C10" s="5"/>
      <c r="D10" s="1" t="s">
        <v>54</v>
      </c>
      <c r="E10" s="1">
        <v>3.7</v>
      </c>
      <c r="F10" s="1"/>
      <c r="G10" s="1"/>
      <c r="H10" s="1"/>
      <c r="I10" s="1"/>
      <c r="J10" s="7"/>
    </row>
    <row r="11" spans="1:10">
      <c r="A11" s="5"/>
      <c r="B11" s="5"/>
      <c r="C11" s="5"/>
      <c r="D11" s="1" t="s">
        <v>194</v>
      </c>
      <c r="E11" s="1">
        <v>0.02</v>
      </c>
      <c r="F11" s="1"/>
      <c r="G11" s="1"/>
      <c r="H11" s="1"/>
      <c r="I11" s="1"/>
      <c r="J11" s="7"/>
    </row>
    <row r="12" spans="1:10">
      <c r="A12" s="5"/>
      <c r="B12" s="5"/>
      <c r="C12" s="5"/>
      <c r="D12" s="1" t="s">
        <v>14</v>
      </c>
      <c r="E12" s="1">
        <v>4.5</v>
      </c>
      <c r="F12" s="1"/>
      <c r="G12" s="1"/>
      <c r="H12" s="1"/>
      <c r="I12" s="1"/>
      <c r="J12" s="7"/>
    </row>
    <row r="13" spans="1:10">
      <c r="A13" s="1">
        <v>490</v>
      </c>
      <c r="B13" s="1" t="s">
        <v>153</v>
      </c>
      <c r="C13" s="1">
        <v>20</v>
      </c>
      <c r="D13" s="1" t="s">
        <v>154</v>
      </c>
      <c r="E13" s="1">
        <v>20</v>
      </c>
      <c r="F13" s="1">
        <v>14.4</v>
      </c>
      <c r="G13" s="1">
        <v>17</v>
      </c>
      <c r="H13" s="1">
        <v>111</v>
      </c>
      <c r="I13" s="1">
        <v>656</v>
      </c>
      <c r="J13" s="7">
        <v>2</v>
      </c>
    </row>
    <row r="14" spans="1:10">
      <c r="A14" s="4"/>
      <c r="B14" s="4" t="s">
        <v>79</v>
      </c>
      <c r="C14" s="4">
        <v>200</v>
      </c>
      <c r="D14" s="1" t="s">
        <v>80</v>
      </c>
      <c r="E14" s="1">
        <v>1.6</v>
      </c>
      <c r="F14" s="1">
        <v>3.6</v>
      </c>
      <c r="G14" s="1">
        <v>3.3</v>
      </c>
      <c r="H14" s="1">
        <v>25</v>
      </c>
      <c r="I14" s="1">
        <v>144</v>
      </c>
      <c r="J14" s="7">
        <v>1.3</v>
      </c>
    </row>
    <row r="15" spans="1:10">
      <c r="A15" s="5">
        <v>508</v>
      </c>
      <c r="B15" s="5" t="s">
        <v>55</v>
      </c>
      <c r="C15" s="5"/>
      <c r="D15" s="1" t="s">
        <v>12</v>
      </c>
      <c r="E15" s="1">
        <v>100</v>
      </c>
      <c r="F15" s="1"/>
      <c r="G15" s="1"/>
      <c r="H15" s="1"/>
      <c r="I15" s="1"/>
      <c r="J15" s="7"/>
    </row>
    <row r="16" spans="1:10">
      <c r="A16" s="3"/>
      <c r="B16" s="3"/>
      <c r="C16" s="3"/>
      <c r="D16" s="1" t="s">
        <v>15</v>
      </c>
      <c r="E16" s="1">
        <v>15</v>
      </c>
      <c r="F16" s="1"/>
      <c r="G16" s="1"/>
      <c r="H16" s="1"/>
      <c r="I16" s="1"/>
      <c r="J16" s="7"/>
    </row>
    <row r="17" spans="1:10">
      <c r="A17" s="1">
        <v>487</v>
      </c>
      <c r="B17" s="1" t="s">
        <v>19</v>
      </c>
      <c r="C17" s="1">
        <v>5</v>
      </c>
      <c r="D17" s="1" t="s">
        <v>14</v>
      </c>
      <c r="E17" s="1">
        <v>5</v>
      </c>
      <c r="F17" s="1">
        <v>0</v>
      </c>
      <c r="G17" s="1">
        <v>4.0999999999999996</v>
      </c>
      <c r="H17" s="1">
        <v>0</v>
      </c>
      <c r="I17" s="1">
        <v>37.4</v>
      </c>
      <c r="J17" s="7">
        <v>0</v>
      </c>
    </row>
    <row r="18" spans="1:10">
      <c r="A18" s="1">
        <v>117</v>
      </c>
      <c r="B18" s="1" t="s">
        <v>20</v>
      </c>
      <c r="C18" s="1">
        <v>35</v>
      </c>
      <c r="D18" s="1" t="s">
        <v>169</v>
      </c>
      <c r="E18" s="1">
        <v>35</v>
      </c>
      <c r="F18" s="1">
        <v>2.6</v>
      </c>
      <c r="G18" s="1">
        <v>1</v>
      </c>
      <c r="H18" s="1">
        <v>18</v>
      </c>
      <c r="I18" s="1">
        <v>91.7</v>
      </c>
      <c r="J18" s="7">
        <v>0</v>
      </c>
    </row>
    <row r="19" spans="1:10" s="13" customFormat="1">
      <c r="A19" s="8"/>
      <c r="B19" s="8" t="s">
        <v>22</v>
      </c>
      <c r="C19" s="8">
        <f>C7+C13+C14+C17+C18</f>
        <v>410</v>
      </c>
      <c r="D19" s="8"/>
      <c r="E19" s="8"/>
      <c r="F19" s="8">
        <f>F4+F13+F14+F17+F18</f>
        <v>41.300000000000004</v>
      </c>
      <c r="G19" s="8">
        <f t="shared" ref="G19:J19" si="0">G4+G13+G14+G17+G18</f>
        <v>45.1</v>
      </c>
      <c r="H19" s="8">
        <f t="shared" si="0"/>
        <v>185.7</v>
      </c>
      <c r="I19" s="8">
        <f t="shared" si="0"/>
        <v>1316.1000000000001</v>
      </c>
      <c r="J19" s="8">
        <f t="shared" si="0"/>
        <v>3.5999999999999996</v>
      </c>
    </row>
    <row r="20" spans="1:10">
      <c r="A20" s="1"/>
      <c r="B20" s="2" t="s">
        <v>23</v>
      </c>
      <c r="C20" s="1"/>
      <c r="D20" s="1"/>
      <c r="E20" s="1"/>
      <c r="F20" s="1"/>
      <c r="G20" s="1"/>
      <c r="H20" s="1"/>
      <c r="I20" s="1"/>
      <c r="J20" s="7"/>
    </row>
    <row r="21" spans="1:10">
      <c r="A21" s="1"/>
      <c r="B21" s="1" t="s">
        <v>123</v>
      </c>
      <c r="C21" s="1">
        <v>100</v>
      </c>
      <c r="D21" s="1" t="s">
        <v>39</v>
      </c>
      <c r="E21" s="1">
        <v>100</v>
      </c>
      <c r="F21" s="1">
        <v>0.4</v>
      </c>
      <c r="G21" s="1">
        <v>0.4</v>
      </c>
      <c r="H21" s="1">
        <v>9.8000000000000007</v>
      </c>
      <c r="I21" s="1">
        <v>47</v>
      </c>
      <c r="J21" s="7">
        <v>10</v>
      </c>
    </row>
    <row r="22" spans="1:10" s="13" customFormat="1">
      <c r="A22" s="8"/>
      <c r="B22" s="8" t="s">
        <v>22</v>
      </c>
      <c r="C22" s="8">
        <v>100</v>
      </c>
      <c r="D22" s="8"/>
      <c r="E22" s="8"/>
      <c r="F22" s="8">
        <v>0.4</v>
      </c>
      <c r="G22" s="8">
        <v>0.4</v>
      </c>
      <c r="H22" s="8">
        <v>9.8000000000000007</v>
      </c>
      <c r="I22" s="8">
        <v>47</v>
      </c>
      <c r="J22" s="12">
        <v>10</v>
      </c>
    </row>
    <row r="23" spans="1:10">
      <c r="A23" s="1"/>
      <c r="B23" s="2" t="s">
        <v>24</v>
      </c>
      <c r="C23" s="1"/>
      <c r="D23" s="1"/>
      <c r="E23" s="1"/>
      <c r="F23" s="1"/>
      <c r="G23" s="1"/>
      <c r="H23" s="1"/>
      <c r="I23" s="1"/>
      <c r="J23" s="7"/>
    </row>
    <row r="24" spans="1:10">
      <c r="A24" s="4"/>
      <c r="B24" s="4"/>
      <c r="C24" s="4"/>
      <c r="D24" s="1" t="s">
        <v>61</v>
      </c>
      <c r="E24" s="1">
        <f>200/5</f>
        <v>40</v>
      </c>
      <c r="F24" s="1">
        <v>1.5</v>
      </c>
      <c r="G24" s="1">
        <v>4</v>
      </c>
      <c r="H24" s="1">
        <v>8.5</v>
      </c>
      <c r="I24" s="1">
        <f>380/5</f>
        <v>76</v>
      </c>
      <c r="J24" s="7">
        <v>8.1999999999999993</v>
      </c>
    </row>
    <row r="25" spans="1:10">
      <c r="A25" s="5"/>
      <c r="B25" s="5"/>
      <c r="C25" s="5"/>
      <c r="D25" s="1" t="s">
        <v>110</v>
      </c>
      <c r="E25" s="1">
        <f>100/5</f>
        <v>20</v>
      </c>
      <c r="F25" s="1"/>
      <c r="G25" s="1"/>
      <c r="H25" s="1"/>
      <c r="I25" s="1"/>
      <c r="J25" s="7"/>
    </row>
    <row r="26" spans="1:10">
      <c r="A26" s="5"/>
      <c r="B26" s="5"/>
      <c r="C26" s="5"/>
      <c r="D26" s="1" t="s">
        <v>29</v>
      </c>
      <c r="E26" s="1">
        <f>107/5</f>
        <v>21.4</v>
      </c>
      <c r="F26" s="1"/>
      <c r="G26" s="1"/>
      <c r="H26" s="1"/>
      <c r="I26" s="1"/>
      <c r="J26" s="7"/>
    </row>
    <row r="27" spans="1:10">
      <c r="A27" s="5">
        <v>133</v>
      </c>
      <c r="B27" s="5" t="s">
        <v>109</v>
      </c>
      <c r="C27" s="5">
        <v>200</v>
      </c>
      <c r="D27" s="1" t="s">
        <v>26</v>
      </c>
      <c r="E27" s="1">
        <f>63/5</f>
        <v>12.6</v>
      </c>
      <c r="F27" s="1"/>
      <c r="G27" s="1"/>
      <c r="H27" s="1"/>
      <c r="I27" s="1"/>
      <c r="J27" s="7"/>
    </row>
    <row r="28" spans="1:10">
      <c r="A28" s="5"/>
      <c r="B28" s="5"/>
      <c r="C28" s="5"/>
      <c r="D28" s="1" t="s">
        <v>111</v>
      </c>
      <c r="E28" s="1">
        <f>48/5</f>
        <v>9.6</v>
      </c>
      <c r="F28" s="1"/>
      <c r="G28" s="1"/>
      <c r="H28" s="1"/>
      <c r="I28" s="1"/>
      <c r="J28" s="7"/>
    </row>
    <row r="29" spans="1:10">
      <c r="A29" s="5"/>
      <c r="B29" s="5"/>
      <c r="C29" s="5"/>
      <c r="D29" s="1" t="s">
        <v>34</v>
      </c>
      <c r="E29" s="1">
        <v>6</v>
      </c>
      <c r="F29" s="1"/>
      <c r="G29" s="1"/>
      <c r="H29" s="1"/>
      <c r="I29" s="1"/>
      <c r="J29" s="7"/>
    </row>
    <row r="30" spans="1:10">
      <c r="A30" s="5"/>
      <c r="B30" s="5"/>
      <c r="C30" s="5"/>
      <c r="D30" s="1" t="s">
        <v>27</v>
      </c>
      <c r="E30" s="1">
        <v>4</v>
      </c>
      <c r="F30" s="1"/>
      <c r="G30" s="1"/>
      <c r="H30" s="1"/>
      <c r="I30" s="1"/>
      <c r="J30" s="7"/>
    </row>
    <row r="31" spans="1:10">
      <c r="A31" s="5"/>
      <c r="B31" s="5"/>
      <c r="C31" s="5"/>
      <c r="D31" s="1" t="s">
        <v>53</v>
      </c>
      <c r="E31" s="1">
        <v>5</v>
      </c>
      <c r="F31" s="1"/>
      <c r="G31" s="1"/>
      <c r="H31" s="1"/>
      <c r="I31" s="1"/>
      <c r="J31" s="7"/>
    </row>
    <row r="32" spans="1:10">
      <c r="A32" s="3"/>
      <c r="B32" s="3"/>
      <c r="C32" s="3"/>
      <c r="D32" s="1" t="s">
        <v>15</v>
      </c>
      <c r="E32" s="1">
        <v>2</v>
      </c>
      <c r="F32" s="1"/>
      <c r="G32" s="1"/>
      <c r="H32" s="1"/>
      <c r="I32" s="1"/>
      <c r="J32" s="7"/>
    </row>
    <row r="33" spans="1:10">
      <c r="A33" s="4"/>
      <c r="B33" s="4"/>
      <c r="C33" s="4"/>
      <c r="D33" s="1" t="s">
        <v>113</v>
      </c>
      <c r="E33" s="1">
        <v>120</v>
      </c>
      <c r="F33" s="1">
        <v>15.9</v>
      </c>
      <c r="G33" s="1">
        <v>7.8</v>
      </c>
      <c r="H33" s="1">
        <v>3.2</v>
      </c>
      <c r="I33" s="1">
        <v>147</v>
      </c>
      <c r="J33" s="7">
        <v>0.5</v>
      </c>
    </row>
    <row r="34" spans="1:10">
      <c r="A34" s="5"/>
      <c r="B34" s="5"/>
      <c r="C34" s="5"/>
      <c r="D34" s="1" t="s">
        <v>52</v>
      </c>
      <c r="E34" s="1" t="s">
        <v>114</v>
      </c>
      <c r="F34" s="1"/>
      <c r="G34" s="1"/>
      <c r="H34" s="1"/>
      <c r="I34" s="1"/>
      <c r="J34" s="7"/>
    </row>
    <row r="35" spans="1:10">
      <c r="A35" s="5">
        <v>343</v>
      </c>
      <c r="B35" s="5" t="s">
        <v>112</v>
      </c>
      <c r="C35" s="5">
        <v>100</v>
      </c>
      <c r="D35" s="1" t="s">
        <v>35</v>
      </c>
      <c r="E35" s="1">
        <v>7.6</v>
      </c>
      <c r="F35" s="1"/>
      <c r="G35" s="1"/>
      <c r="H35" s="1"/>
      <c r="I35" s="1"/>
      <c r="J35" s="7"/>
    </row>
    <row r="36" spans="1:10">
      <c r="A36" s="5"/>
      <c r="B36" s="5"/>
      <c r="C36" s="5"/>
      <c r="D36" s="1" t="s">
        <v>12</v>
      </c>
      <c r="E36" s="1">
        <v>10</v>
      </c>
      <c r="F36" s="1"/>
      <c r="G36" s="1"/>
      <c r="H36" s="1"/>
      <c r="I36" s="1"/>
      <c r="J36" s="7"/>
    </row>
    <row r="37" spans="1:10">
      <c r="A37" s="5"/>
      <c r="B37" s="5"/>
      <c r="C37" s="5"/>
      <c r="D37" s="1" t="s">
        <v>27</v>
      </c>
      <c r="E37" s="1">
        <v>7</v>
      </c>
      <c r="F37" s="1"/>
      <c r="G37" s="1"/>
      <c r="H37" s="1"/>
      <c r="I37" s="1"/>
      <c r="J37" s="7"/>
    </row>
    <row r="38" spans="1:10">
      <c r="A38" s="4"/>
      <c r="B38" s="4"/>
      <c r="C38" s="4"/>
      <c r="D38" s="1" t="s">
        <v>29</v>
      </c>
      <c r="E38" s="1">
        <v>64</v>
      </c>
      <c r="F38" s="1">
        <v>2</v>
      </c>
      <c r="G38" s="1">
        <v>5.4</v>
      </c>
      <c r="H38" s="1">
        <f>17/2</f>
        <v>8.5</v>
      </c>
      <c r="I38" s="1">
        <f>180/2</f>
        <v>90</v>
      </c>
      <c r="J38" s="7">
        <v>7.7</v>
      </c>
    </row>
    <row r="39" spans="1:10">
      <c r="A39" s="5"/>
      <c r="B39" s="5"/>
      <c r="C39" s="5"/>
      <c r="D39" s="1" t="s">
        <v>26</v>
      </c>
      <c r="E39" s="1">
        <v>20</v>
      </c>
      <c r="F39" s="1"/>
      <c r="G39" s="1"/>
      <c r="H39" s="1"/>
      <c r="I39" s="1"/>
      <c r="J39" s="7"/>
    </row>
    <row r="40" spans="1:10">
      <c r="A40" s="5"/>
      <c r="B40" s="5"/>
      <c r="C40" s="5"/>
      <c r="D40" s="1" t="s">
        <v>110</v>
      </c>
      <c r="E40" s="1">
        <v>25</v>
      </c>
      <c r="F40" s="1"/>
      <c r="G40" s="1"/>
      <c r="H40" s="1"/>
      <c r="I40" s="1"/>
      <c r="J40" s="7"/>
    </row>
    <row r="41" spans="1:10">
      <c r="A41" s="5">
        <v>201</v>
      </c>
      <c r="B41" s="5" t="s">
        <v>115</v>
      </c>
      <c r="C41" s="5">
        <v>100</v>
      </c>
      <c r="D41" s="1" t="s">
        <v>111</v>
      </c>
      <c r="E41" s="1">
        <v>9.5</v>
      </c>
      <c r="F41" s="1"/>
      <c r="G41" s="1"/>
      <c r="H41" s="1"/>
      <c r="I41" s="1"/>
      <c r="J41" s="7"/>
    </row>
    <row r="42" spans="1:10">
      <c r="A42" s="9"/>
      <c r="B42" s="5"/>
      <c r="C42" s="3"/>
      <c r="D42" s="1" t="s">
        <v>27</v>
      </c>
      <c r="E42" s="1">
        <v>4</v>
      </c>
      <c r="F42" s="1"/>
      <c r="G42" s="1"/>
      <c r="H42" s="1"/>
      <c r="I42" s="1"/>
      <c r="J42" s="7"/>
    </row>
    <row r="43" spans="1:10">
      <c r="A43" s="9">
        <v>451</v>
      </c>
      <c r="B43" s="5" t="s">
        <v>84</v>
      </c>
      <c r="C43" s="5">
        <v>20</v>
      </c>
      <c r="D43" s="1" t="s">
        <v>53</v>
      </c>
      <c r="E43" s="1">
        <v>10</v>
      </c>
      <c r="F43" s="1">
        <v>0.2</v>
      </c>
      <c r="G43" s="1">
        <v>1.1000000000000001</v>
      </c>
      <c r="H43" s="1">
        <v>0.3</v>
      </c>
      <c r="I43" s="1">
        <v>11.5</v>
      </c>
      <c r="J43" s="7">
        <v>0</v>
      </c>
    </row>
    <row r="44" spans="1:10">
      <c r="A44" s="9"/>
      <c r="B44" s="5"/>
      <c r="C44" s="5"/>
      <c r="D44" s="1" t="s">
        <v>35</v>
      </c>
      <c r="E44" s="1">
        <v>1</v>
      </c>
      <c r="F44" s="1"/>
      <c r="G44" s="1"/>
      <c r="H44" s="1"/>
      <c r="I44" s="1"/>
      <c r="J44" s="7"/>
    </row>
    <row r="45" spans="1:10">
      <c r="A45" s="3"/>
      <c r="B45" s="3"/>
      <c r="C45" s="3"/>
      <c r="D45" s="1" t="s">
        <v>14</v>
      </c>
      <c r="E45" s="1">
        <v>1</v>
      </c>
      <c r="F45" s="1"/>
      <c r="G45" s="1"/>
      <c r="H45" s="1"/>
      <c r="I45" s="1"/>
      <c r="J45" s="7"/>
    </row>
    <row r="46" spans="1:10">
      <c r="A46" s="9">
        <v>113</v>
      </c>
      <c r="B46" s="5" t="s">
        <v>183</v>
      </c>
      <c r="C46" s="5">
        <v>20</v>
      </c>
      <c r="D46" s="1" t="s">
        <v>184</v>
      </c>
      <c r="E46" s="1">
        <v>20</v>
      </c>
      <c r="F46" s="1">
        <v>0.2</v>
      </c>
      <c r="G46" s="1">
        <v>0</v>
      </c>
      <c r="H46" s="1">
        <v>0.3</v>
      </c>
      <c r="I46" s="1">
        <f>13/5</f>
        <v>2.6</v>
      </c>
      <c r="J46" s="7">
        <v>1</v>
      </c>
    </row>
    <row r="47" spans="1:10">
      <c r="A47" s="4">
        <v>504</v>
      </c>
      <c r="B47" s="4" t="s">
        <v>174</v>
      </c>
      <c r="C47" s="4">
        <v>200</v>
      </c>
      <c r="D47" s="1" t="s">
        <v>18</v>
      </c>
      <c r="E47" s="1">
        <v>0.6</v>
      </c>
      <c r="F47" s="1">
        <v>0.1</v>
      </c>
      <c r="G47" s="1">
        <v>0</v>
      </c>
      <c r="H47" s="1">
        <v>15.2</v>
      </c>
      <c r="I47" s="1">
        <v>61</v>
      </c>
      <c r="J47" s="7">
        <v>0</v>
      </c>
    </row>
    <row r="48" spans="1:10">
      <c r="A48" s="5"/>
      <c r="B48" s="5"/>
      <c r="C48" s="5"/>
      <c r="D48" s="1" t="s">
        <v>59</v>
      </c>
      <c r="E48" s="1">
        <v>8</v>
      </c>
      <c r="F48" s="1"/>
      <c r="G48" s="1"/>
      <c r="H48" s="1"/>
      <c r="I48" s="1"/>
      <c r="J48" s="7"/>
    </row>
    <row r="49" spans="1:13">
      <c r="A49" s="5"/>
      <c r="B49" s="5"/>
      <c r="C49" s="5"/>
      <c r="D49" s="1" t="s">
        <v>15</v>
      </c>
      <c r="E49" s="1">
        <v>15</v>
      </c>
      <c r="F49" s="1"/>
      <c r="G49" s="1"/>
      <c r="H49" s="1"/>
      <c r="I49" s="1"/>
      <c r="J49" s="7"/>
    </row>
    <row r="50" spans="1:13">
      <c r="A50" s="1">
        <v>114</v>
      </c>
      <c r="B50" s="1" t="s">
        <v>38</v>
      </c>
      <c r="C50" s="1">
        <v>44</v>
      </c>
      <c r="D50" s="1" t="s">
        <v>21</v>
      </c>
      <c r="E50" s="1">
        <v>44</v>
      </c>
      <c r="F50" s="1">
        <v>3.3</v>
      </c>
      <c r="G50" s="1">
        <v>0.4</v>
      </c>
      <c r="H50" s="1">
        <v>21.6</v>
      </c>
      <c r="I50" s="1">
        <v>103.4</v>
      </c>
      <c r="J50" s="7">
        <v>0</v>
      </c>
    </row>
    <row r="51" spans="1:13">
      <c r="A51" s="1">
        <v>115</v>
      </c>
      <c r="B51" s="1" t="s">
        <v>170</v>
      </c>
      <c r="C51" s="1">
        <v>25</v>
      </c>
      <c r="D51" s="1" t="s">
        <v>171</v>
      </c>
      <c r="E51" s="1">
        <v>25</v>
      </c>
      <c r="F51" s="1">
        <v>1.6</v>
      </c>
      <c r="G51" s="1">
        <v>0.3</v>
      </c>
      <c r="H51" s="1">
        <v>8.4</v>
      </c>
      <c r="I51" s="1">
        <v>43.5</v>
      </c>
      <c r="J51" s="7">
        <v>0</v>
      </c>
    </row>
    <row r="52" spans="1:13" s="13" customFormat="1">
      <c r="A52" s="8"/>
      <c r="B52" s="8" t="s">
        <v>22</v>
      </c>
      <c r="C52" s="8">
        <f>C27+C35+C41+C43+C46+C47+C50+C51</f>
        <v>709</v>
      </c>
      <c r="D52" s="8"/>
      <c r="E52" s="8"/>
      <c r="F52" s="8">
        <f>F24+F33+F38+F43+F46+F47+F50+F51</f>
        <v>24.8</v>
      </c>
      <c r="G52" s="8">
        <f t="shared" ref="G52:J52" si="1">G24+G33+G38+G43+G46+G47+G50+G51</f>
        <v>19.000000000000004</v>
      </c>
      <c r="H52" s="8">
        <f t="shared" si="1"/>
        <v>66</v>
      </c>
      <c r="I52" s="8">
        <f t="shared" si="1"/>
        <v>535</v>
      </c>
      <c r="J52" s="8">
        <f t="shared" si="1"/>
        <v>17.399999999999999</v>
      </c>
    </row>
    <row r="53" spans="1:13">
      <c r="A53" s="1"/>
      <c r="B53" s="2" t="s">
        <v>40</v>
      </c>
      <c r="C53" s="1"/>
      <c r="D53" s="1"/>
      <c r="E53" s="1"/>
      <c r="F53" s="1"/>
      <c r="G53" s="1"/>
      <c r="H53" s="1"/>
      <c r="I53" s="1"/>
      <c r="J53" s="7"/>
    </row>
    <row r="54" spans="1:13">
      <c r="A54" s="1">
        <v>536</v>
      </c>
      <c r="B54" s="1" t="s">
        <v>64</v>
      </c>
      <c r="C54" s="1">
        <v>200</v>
      </c>
      <c r="D54" s="1" t="s">
        <v>65</v>
      </c>
      <c r="E54" s="1">
        <v>200</v>
      </c>
      <c r="F54" s="1">
        <v>10</v>
      </c>
      <c r="G54" s="1">
        <v>6.4</v>
      </c>
      <c r="H54" s="1">
        <v>17</v>
      </c>
      <c r="I54" s="1">
        <v>174</v>
      </c>
      <c r="J54" s="7">
        <v>1.2</v>
      </c>
    </row>
    <row r="55" spans="1:13">
      <c r="A55" s="4"/>
      <c r="B55" s="4"/>
      <c r="C55" s="4"/>
      <c r="D55" s="1" t="s">
        <v>35</v>
      </c>
      <c r="E55" s="1">
        <v>51.2</v>
      </c>
      <c r="F55" s="1">
        <v>6</v>
      </c>
      <c r="G55" s="1">
        <v>3.9</v>
      </c>
      <c r="H55" s="1">
        <v>49.4</v>
      </c>
      <c r="I55" s="1">
        <v>257</v>
      </c>
      <c r="J55" s="7">
        <v>0.1</v>
      </c>
      <c r="M55" s="27"/>
    </row>
    <row r="56" spans="1:13">
      <c r="A56" s="5">
        <v>592</v>
      </c>
      <c r="B56" s="21" t="s">
        <v>185</v>
      </c>
      <c r="C56" s="21">
        <v>60</v>
      </c>
      <c r="D56" s="1" t="s">
        <v>15</v>
      </c>
      <c r="E56" s="1">
        <v>3.7</v>
      </c>
      <c r="F56" s="1"/>
      <c r="G56" s="1"/>
      <c r="H56" s="1"/>
      <c r="I56" s="1"/>
      <c r="J56" s="7"/>
    </row>
    <row r="57" spans="1:13">
      <c r="A57" s="5">
        <v>564</v>
      </c>
      <c r="B57" s="5" t="s">
        <v>186</v>
      </c>
      <c r="C57" s="5">
        <v>80</v>
      </c>
      <c r="D57" s="1" t="s">
        <v>14</v>
      </c>
      <c r="E57" s="1">
        <v>5.5</v>
      </c>
      <c r="F57" s="1"/>
      <c r="G57" s="1"/>
      <c r="H57" s="1"/>
      <c r="I57" s="1"/>
      <c r="J57" s="7"/>
    </row>
    <row r="58" spans="1:13">
      <c r="A58" s="5"/>
      <c r="B58" s="5" t="s">
        <v>55</v>
      </c>
      <c r="C58" s="29"/>
      <c r="D58" s="1" t="s">
        <v>52</v>
      </c>
      <c r="E58" s="1" t="s">
        <v>187</v>
      </c>
      <c r="F58" s="1"/>
      <c r="G58" s="1"/>
      <c r="H58" s="1"/>
      <c r="I58" s="1"/>
      <c r="J58" s="7"/>
    </row>
    <row r="59" spans="1:13">
      <c r="A59" s="5"/>
      <c r="B59" s="5"/>
      <c r="C59" s="3"/>
      <c r="D59" s="1" t="s">
        <v>68</v>
      </c>
      <c r="E59" s="1">
        <v>1</v>
      </c>
      <c r="F59" s="1"/>
      <c r="G59" s="1"/>
      <c r="H59" s="1"/>
      <c r="I59" s="1"/>
      <c r="J59" s="7"/>
    </row>
    <row r="60" spans="1:13">
      <c r="A60" s="5"/>
      <c r="B60" s="5"/>
      <c r="C60" s="3"/>
      <c r="D60" s="1" t="s">
        <v>90</v>
      </c>
      <c r="E60" s="1">
        <v>15</v>
      </c>
      <c r="F60" s="1"/>
      <c r="G60" s="1"/>
      <c r="H60" s="1"/>
      <c r="I60" s="1"/>
      <c r="J60" s="7"/>
    </row>
    <row r="61" spans="1:13">
      <c r="A61" s="3"/>
      <c r="B61" s="3"/>
      <c r="C61" s="3"/>
      <c r="D61" s="1" t="s">
        <v>27</v>
      </c>
      <c r="E61" s="1">
        <v>0.3</v>
      </c>
      <c r="F61" s="1"/>
      <c r="G61" s="1"/>
      <c r="H61" s="1"/>
      <c r="I61" s="1"/>
      <c r="J61" s="7"/>
    </row>
    <row r="62" spans="1:13" s="13" customFormat="1">
      <c r="A62" s="8"/>
      <c r="B62" s="8" t="s">
        <v>22</v>
      </c>
      <c r="C62" s="8">
        <v>260</v>
      </c>
      <c r="D62" s="8"/>
      <c r="E62" s="8"/>
      <c r="F62" s="8">
        <f>F54+F55</f>
        <v>16</v>
      </c>
      <c r="G62" s="8">
        <f t="shared" ref="G62:J62" si="2">G54+G55</f>
        <v>10.3</v>
      </c>
      <c r="H62" s="8">
        <f t="shared" si="2"/>
        <v>66.400000000000006</v>
      </c>
      <c r="I62" s="8">
        <f t="shared" si="2"/>
        <v>431</v>
      </c>
      <c r="J62" s="8">
        <f t="shared" si="2"/>
        <v>1.3</v>
      </c>
    </row>
    <row r="63" spans="1:13" s="14" customFormat="1">
      <c r="A63" s="18"/>
      <c r="B63" s="15" t="s">
        <v>47</v>
      </c>
      <c r="C63" s="17">
        <f>C19+C22+C52+C62</f>
        <v>1479</v>
      </c>
      <c r="D63" s="15"/>
      <c r="E63" s="17"/>
      <c r="F63" s="17">
        <f t="shared" ref="F63:J63" si="3">F19+F22+F52+F62</f>
        <v>82.5</v>
      </c>
      <c r="G63" s="17">
        <f t="shared" si="3"/>
        <v>74.8</v>
      </c>
      <c r="H63" s="17">
        <f t="shared" si="3"/>
        <v>327.9</v>
      </c>
      <c r="I63" s="17">
        <f t="shared" si="3"/>
        <v>2329.1000000000004</v>
      </c>
      <c r="J63" s="17">
        <f t="shared" si="3"/>
        <v>32.299999999999997</v>
      </c>
    </row>
    <row r="68" spans="3:3">
      <c r="C68" s="16"/>
    </row>
    <row r="71" spans="3:3">
      <c r="C71" s="27"/>
    </row>
  </sheetData>
  <pageMargins left="0.11811023622047245" right="0.19685039370078741" top="0" bottom="0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topLeftCell="A17" workbookViewId="0">
      <selection activeCell="E28" sqref="E28"/>
    </sheetView>
  </sheetViews>
  <sheetFormatPr defaultRowHeight="14.4"/>
  <cols>
    <col min="1" max="1" width="4.44140625" customWidth="1"/>
    <col min="2" max="2" width="25.109375" customWidth="1"/>
    <col min="3" max="3" width="6.5546875" customWidth="1"/>
    <col min="4" max="4" width="19.44140625" customWidth="1"/>
    <col min="6" max="6" width="6.88671875" customWidth="1"/>
    <col min="7" max="7" width="7" customWidth="1"/>
    <col min="8" max="8" width="7.5546875" customWidth="1"/>
    <col min="9" max="9" width="7.33203125" customWidth="1"/>
    <col min="10" max="10" width="6.109375" customWidth="1"/>
  </cols>
  <sheetData>
    <row r="1" spans="1:11" ht="30.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6" t="s">
        <v>17</v>
      </c>
    </row>
    <row r="2" spans="1:11">
      <c r="A2" s="1"/>
      <c r="B2" s="2" t="s">
        <v>124</v>
      </c>
      <c r="C2" s="1"/>
      <c r="D2" s="1"/>
      <c r="E2" s="1"/>
      <c r="F2" s="1"/>
      <c r="G2" s="1"/>
      <c r="H2" s="1"/>
      <c r="I2" s="1"/>
      <c r="J2" s="7"/>
    </row>
    <row r="3" spans="1:11">
      <c r="A3" s="1"/>
      <c r="B3" s="2" t="s">
        <v>9</v>
      </c>
      <c r="C3" s="1"/>
      <c r="D3" s="1"/>
      <c r="E3" s="1"/>
      <c r="F3" s="1"/>
      <c r="G3" s="1"/>
      <c r="H3" s="1"/>
      <c r="I3" s="1"/>
      <c r="J3" s="7"/>
    </row>
    <row r="4" spans="1:11">
      <c r="A4" s="4"/>
      <c r="B4" s="4"/>
      <c r="C4" s="4"/>
      <c r="D4" s="1" t="s">
        <v>126</v>
      </c>
      <c r="E4" s="1">
        <f>154/5</f>
        <v>30.8</v>
      </c>
      <c r="F4" s="1">
        <v>5.5</v>
      </c>
      <c r="G4" s="1">
        <v>8.6</v>
      </c>
      <c r="H4" s="1">
        <f>162/5</f>
        <v>32.4</v>
      </c>
      <c r="I4" s="1">
        <f>1147/5</f>
        <v>229.4</v>
      </c>
      <c r="J4" s="7">
        <v>1.5</v>
      </c>
    </row>
    <row r="5" spans="1:11">
      <c r="A5" s="5"/>
      <c r="B5" s="5"/>
      <c r="C5" s="5"/>
      <c r="D5" s="1" t="s">
        <v>41</v>
      </c>
      <c r="E5" s="24">
        <f>590/5</f>
        <v>118</v>
      </c>
      <c r="F5" s="1"/>
      <c r="G5" s="1"/>
      <c r="H5" s="1"/>
      <c r="I5" s="1"/>
      <c r="J5" s="7"/>
    </row>
    <row r="6" spans="1:11">
      <c r="A6" s="5">
        <v>274</v>
      </c>
      <c r="B6" s="5" t="s">
        <v>125</v>
      </c>
      <c r="C6" s="5">
        <v>200</v>
      </c>
      <c r="D6" s="1" t="s">
        <v>15</v>
      </c>
      <c r="E6" s="1">
        <f>25/5</f>
        <v>5</v>
      </c>
      <c r="F6" s="1"/>
      <c r="G6" s="1"/>
      <c r="H6" s="1"/>
      <c r="I6" s="1"/>
      <c r="J6" s="7"/>
      <c r="K6" s="26"/>
    </row>
    <row r="7" spans="1:11">
      <c r="A7" s="5"/>
      <c r="B7" s="5"/>
      <c r="C7" s="5"/>
      <c r="D7" s="1" t="s">
        <v>14</v>
      </c>
      <c r="E7" s="1">
        <v>5</v>
      </c>
      <c r="F7" s="1"/>
      <c r="G7" s="1"/>
      <c r="H7" s="1"/>
      <c r="I7" s="1"/>
      <c r="J7" s="7"/>
    </row>
    <row r="8" spans="1:11">
      <c r="A8" s="4">
        <v>513</v>
      </c>
      <c r="B8" s="4" t="s">
        <v>50</v>
      </c>
      <c r="C8" s="4">
        <v>200</v>
      </c>
      <c r="D8" s="1" t="s">
        <v>56</v>
      </c>
      <c r="E8" s="1">
        <v>3.2</v>
      </c>
      <c r="F8" s="1">
        <v>3.2</v>
      </c>
      <c r="G8" s="1">
        <v>2.7</v>
      </c>
      <c r="H8" s="1">
        <v>15.9</v>
      </c>
      <c r="I8" s="1">
        <v>79</v>
      </c>
      <c r="J8" s="7">
        <v>1.3</v>
      </c>
    </row>
    <row r="9" spans="1:11">
      <c r="A9" s="5"/>
      <c r="B9" s="5" t="s">
        <v>127</v>
      </c>
      <c r="C9" s="5"/>
      <c r="D9" s="1" t="s">
        <v>15</v>
      </c>
      <c r="E9" s="1">
        <v>15</v>
      </c>
      <c r="F9" s="1"/>
      <c r="G9" s="1"/>
      <c r="H9" s="1"/>
      <c r="I9" s="1"/>
      <c r="J9" s="7"/>
    </row>
    <row r="10" spans="1:11">
      <c r="A10" s="3"/>
      <c r="B10" s="3"/>
      <c r="C10" s="3"/>
      <c r="D10" s="1" t="s">
        <v>12</v>
      </c>
      <c r="E10" s="1">
        <v>100</v>
      </c>
      <c r="F10" s="1"/>
      <c r="G10" s="1"/>
      <c r="H10" s="1"/>
      <c r="I10" s="1"/>
      <c r="J10" s="7"/>
    </row>
    <row r="11" spans="1:11">
      <c r="A11" s="1">
        <v>106</v>
      </c>
      <c r="B11" s="1" t="s">
        <v>49</v>
      </c>
      <c r="C11" s="1">
        <v>20</v>
      </c>
      <c r="D11" s="1" t="s">
        <v>57</v>
      </c>
      <c r="E11" s="1">
        <v>20</v>
      </c>
      <c r="F11" s="1">
        <v>5.0999999999999996</v>
      </c>
      <c r="G11" s="1">
        <v>5.2</v>
      </c>
      <c r="H11" s="1">
        <v>0</v>
      </c>
      <c r="I11" s="1">
        <v>68.5</v>
      </c>
      <c r="J11" s="7">
        <v>0</v>
      </c>
    </row>
    <row r="12" spans="1:11">
      <c r="A12" s="1">
        <v>117</v>
      </c>
      <c r="B12" s="1" t="s">
        <v>20</v>
      </c>
      <c r="C12" s="1">
        <v>35</v>
      </c>
      <c r="D12" s="1" t="s">
        <v>169</v>
      </c>
      <c r="E12" s="1">
        <v>35</v>
      </c>
      <c r="F12" s="1">
        <v>2.6</v>
      </c>
      <c r="G12" s="1">
        <v>1</v>
      </c>
      <c r="H12" s="1">
        <v>18</v>
      </c>
      <c r="I12" s="1">
        <v>91.7</v>
      </c>
      <c r="J12" s="7">
        <v>0</v>
      </c>
    </row>
    <row r="13" spans="1:11" s="13" customFormat="1">
      <c r="A13" s="8"/>
      <c r="B13" s="8" t="s">
        <v>22</v>
      </c>
      <c r="C13" s="8">
        <f>C6+C8+C11+C12</f>
        <v>455</v>
      </c>
      <c r="D13" s="8"/>
      <c r="E13" s="8"/>
      <c r="F13" s="8">
        <f>F4+F8+F11+F12</f>
        <v>16.399999999999999</v>
      </c>
      <c r="G13" s="8">
        <f t="shared" ref="G13:J13" si="0">G4+G8+G11+G12</f>
        <v>17.5</v>
      </c>
      <c r="H13" s="8">
        <f t="shared" si="0"/>
        <v>66.3</v>
      </c>
      <c r="I13" s="8">
        <f t="shared" si="0"/>
        <v>468.59999999999997</v>
      </c>
      <c r="J13" s="8">
        <f t="shared" si="0"/>
        <v>2.8</v>
      </c>
    </row>
    <row r="14" spans="1:11">
      <c r="A14" s="1"/>
      <c r="B14" s="2" t="s">
        <v>23</v>
      </c>
      <c r="C14" s="1"/>
      <c r="D14" s="1"/>
      <c r="E14" s="1"/>
      <c r="F14" s="1"/>
      <c r="G14" s="1"/>
      <c r="H14" s="1"/>
      <c r="I14" s="1"/>
      <c r="J14" s="7"/>
    </row>
    <row r="15" spans="1:11">
      <c r="A15" s="1">
        <v>538</v>
      </c>
      <c r="B15" s="1" t="s">
        <v>62</v>
      </c>
      <c r="C15" s="1">
        <v>100</v>
      </c>
      <c r="D15" s="1" t="s">
        <v>63</v>
      </c>
      <c r="E15" s="1">
        <v>10</v>
      </c>
      <c r="F15" s="1">
        <v>0.4</v>
      </c>
      <c r="G15" s="1">
        <v>0.2</v>
      </c>
      <c r="H15" s="1">
        <v>11.4</v>
      </c>
      <c r="I15" s="1">
        <f>97/2</f>
        <v>48.5</v>
      </c>
      <c r="J15" s="7">
        <v>35</v>
      </c>
    </row>
    <row r="16" spans="1:11">
      <c r="A16" s="1"/>
      <c r="B16" s="1"/>
      <c r="C16" s="1"/>
      <c r="D16" s="1" t="s">
        <v>15</v>
      </c>
      <c r="E16" s="1">
        <v>7.5</v>
      </c>
      <c r="F16" s="1"/>
      <c r="G16" s="1"/>
      <c r="H16" s="1"/>
      <c r="I16" s="1"/>
      <c r="J16" s="7"/>
    </row>
    <row r="17" spans="1:15" s="13" customFormat="1">
      <c r="A17" s="8"/>
      <c r="B17" s="8" t="s">
        <v>22</v>
      </c>
      <c r="C17" s="8">
        <v>100</v>
      </c>
      <c r="D17" s="8"/>
      <c r="E17" s="8"/>
      <c r="F17" s="8">
        <v>0.4</v>
      </c>
      <c r="G17" s="8">
        <v>0.2</v>
      </c>
      <c r="H17" s="8">
        <v>11.4</v>
      </c>
      <c r="I17" s="8">
        <v>48.5</v>
      </c>
      <c r="J17" s="12">
        <v>35</v>
      </c>
    </row>
    <row r="18" spans="1:15">
      <c r="A18" s="1"/>
      <c r="B18" s="2" t="s">
        <v>24</v>
      </c>
      <c r="C18" s="1"/>
      <c r="D18" s="1"/>
      <c r="E18" s="1"/>
      <c r="F18" s="1"/>
      <c r="G18" s="1"/>
      <c r="H18" s="1"/>
      <c r="I18" s="1"/>
      <c r="J18" s="7"/>
    </row>
    <row r="19" spans="1:15">
      <c r="A19" s="4"/>
      <c r="B19" s="20"/>
      <c r="C19" s="4"/>
      <c r="D19" s="1" t="s">
        <v>61</v>
      </c>
      <c r="E19" s="1">
        <f>116/2</f>
        <v>58</v>
      </c>
      <c r="F19" s="1">
        <v>0.8</v>
      </c>
      <c r="G19" s="1">
        <v>5.0999999999999996</v>
      </c>
      <c r="H19" s="1">
        <v>4.3</v>
      </c>
      <c r="I19" s="1">
        <f>131/2</f>
        <v>65.5</v>
      </c>
      <c r="J19" s="7">
        <v>2.8</v>
      </c>
    </row>
    <row r="20" spans="1:15">
      <c r="A20" s="5">
        <v>57</v>
      </c>
      <c r="B20" s="5" t="s">
        <v>165</v>
      </c>
      <c r="C20" s="5">
        <v>50</v>
      </c>
      <c r="D20" s="1" t="s">
        <v>167</v>
      </c>
      <c r="E20" s="1">
        <f>0.6/2</f>
        <v>0.3</v>
      </c>
      <c r="F20" s="1"/>
      <c r="G20" s="1"/>
      <c r="H20" s="1"/>
      <c r="I20" s="1"/>
      <c r="J20" s="7"/>
    </row>
    <row r="21" spans="1:15">
      <c r="A21" s="5"/>
      <c r="B21" s="5" t="s">
        <v>166</v>
      </c>
      <c r="C21" s="5"/>
      <c r="D21" s="1" t="s">
        <v>27</v>
      </c>
      <c r="E21" s="19" t="s">
        <v>168</v>
      </c>
      <c r="F21" s="1"/>
      <c r="G21" s="1"/>
      <c r="H21" s="1"/>
      <c r="I21" s="1"/>
      <c r="J21" s="7"/>
    </row>
    <row r="22" spans="1:15">
      <c r="A22" s="4"/>
      <c r="B22" s="4"/>
      <c r="C22" s="4"/>
      <c r="D22" s="1" t="s">
        <v>148</v>
      </c>
      <c r="E22" s="1">
        <v>37.200000000000003</v>
      </c>
      <c r="F22" s="1">
        <v>6</v>
      </c>
      <c r="G22" s="1">
        <v>8.8000000000000007</v>
      </c>
      <c r="H22" s="1">
        <v>2.4</v>
      </c>
      <c r="I22" s="1">
        <v>113.8</v>
      </c>
      <c r="J22" s="7">
        <v>2.5</v>
      </c>
    </row>
    <row r="23" spans="1:15">
      <c r="A23" s="5"/>
      <c r="B23" s="5"/>
      <c r="C23" s="5"/>
      <c r="D23" s="1" t="s">
        <v>111</v>
      </c>
      <c r="E23" s="1">
        <v>21.4</v>
      </c>
      <c r="F23" s="1"/>
      <c r="G23" s="1"/>
      <c r="H23" s="1"/>
      <c r="I23" s="1"/>
      <c r="J23" s="7"/>
      <c r="O23" s="30"/>
    </row>
    <row r="24" spans="1:15">
      <c r="A24" s="5"/>
      <c r="B24" s="21"/>
      <c r="C24" s="5"/>
      <c r="D24" s="1" t="s">
        <v>58</v>
      </c>
      <c r="E24" s="1">
        <v>20</v>
      </c>
      <c r="F24" s="1"/>
      <c r="G24" s="1"/>
      <c r="H24" s="1"/>
      <c r="I24" s="1"/>
      <c r="J24" s="7"/>
    </row>
    <row r="25" spans="1:15">
      <c r="A25" s="5">
        <v>141</v>
      </c>
      <c r="B25" s="5" t="s">
        <v>147</v>
      </c>
      <c r="C25" s="5">
        <v>200</v>
      </c>
      <c r="D25" s="1" t="s">
        <v>149</v>
      </c>
      <c r="E25" s="1">
        <v>8</v>
      </c>
      <c r="F25" s="1"/>
      <c r="G25" s="1"/>
      <c r="H25" s="1"/>
      <c r="I25" s="1"/>
      <c r="J25" s="7"/>
    </row>
    <row r="26" spans="1:15">
      <c r="A26" s="5"/>
      <c r="B26" s="5"/>
      <c r="C26" s="5"/>
      <c r="D26" s="1" t="s">
        <v>34</v>
      </c>
      <c r="E26" s="1">
        <v>8</v>
      </c>
      <c r="F26" s="1"/>
      <c r="G26" s="1"/>
      <c r="H26" s="1"/>
      <c r="I26" s="1"/>
      <c r="J26" s="7"/>
    </row>
    <row r="27" spans="1:15">
      <c r="A27" s="5"/>
      <c r="B27" s="5"/>
      <c r="C27" s="5"/>
      <c r="D27" s="1" t="s">
        <v>14</v>
      </c>
      <c r="E27" s="1">
        <v>4</v>
      </c>
      <c r="F27" s="1"/>
      <c r="G27" s="1"/>
      <c r="H27" s="1"/>
      <c r="I27" s="1"/>
      <c r="J27" s="7"/>
    </row>
    <row r="28" spans="1:15">
      <c r="A28" s="5"/>
      <c r="B28" s="5"/>
      <c r="C28" s="5"/>
      <c r="D28" s="1" t="s">
        <v>53</v>
      </c>
      <c r="E28" s="1">
        <v>5</v>
      </c>
      <c r="F28" s="1"/>
      <c r="G28" s="1"/>
      <c r="H28" s="1"/>
      <c r="I28" s="1"/>
      <c r="J28" s="7"/>
    </row>
    <row r="29" spans="1:15">
      <c r="A29" s="3"/>
      <c r="B29" s="3"/>
      <c r="C29" s="3"/>
      <c r="D29" s="1" t="s">
        <v>59</v>
      </c>
      <c r="E29" s="1">
        <v>2.6</v>
      </c>
      <c r="F29" s="1"/>
      <c r="G29" s="1"/>
      <c r="H29" s="1"/>
      <c r="I29" s="1"/>
      <c r="J29" s="7"/>
    </row>
    <row r="30" spans="1:15">
      <c r="A30" s="5"/>
      <c r="B30" s="5"/>
      <c r="C30" s="5"/>
      <c r="D30" s="1" t="s">
        <v>148</v>
      </c>
      <c r="E30" s="1">
        <v>154</v>
      </c>
      <c r="F30" s="1">
        <v>12.1</v>
      </c>
      <c r="G30" s="1">
        <v>12.3</v>
      </c>
      <c r="H30" s="1">
        <v>5.2</v>
      </c>
      <c r="I30" s="1">
        <v>179</v>
      </c>
      <c r="J30" s="7">
        <v>0.7</v>
      </c>
    </row>
    <row r="31" spans="1:15">
      <c r="A31" s="5">
        <v>416</v>
      </c>
      <c r="B31" s="5" t="s">
        <v>150</v>
      </c>
      <c r="C31" s="5">
        <v>70</v>
      </c>
      <c r="D31" s="1" t="s">
        <v>60</v>
      </c>
      <c r="E31" s="1">
        <v>6.5</v>
      </c>
      <c r="F31" s="1"/>
      <c r="G31" s="1"/>
      <c r="H31" s="1"/>
      <c r="I31" s="1"/>
      <c r="J31" s="7"/>
    </row>
    <row r="32" spans="1:15">
      <c r="A32" s="3"/>
      <c r="B32" s="3"/>
      <c r="C32" s="3"/>
      <c r="D32" s="1" t="s">
        <v>14</v>
      </c>
      <c r="E32" s="1">
        <v>2.8</v>
      </c>
      <c r="F32" s="1"/>
      <c r="G32" s="1"/>
      <c r="H32" s="1"/>
      <c r="I32" s="1"/>
      <c r="J32" s="7"/>
    </row>
    <row r="33" spans="1:10">
      <c r="A33" s="9"/>
      <c r="B33" s="5"/>
      <c r="C33" s="5"/>
      <c r="D33" s="1" t="s">
        <v>189</v>
      </c>
      <c r="E33" s="1">
        <v>29.5</v>
      </c>
      <c r="F33" s="1">
        <v>2.4</v>
      </c>
      <c r="G33" s="1">
        <v>6.2</v>
      </c>
      <c r="H33" s="1">
        <v>18.399999999999999</v>
      </c>
      <c r="I33" s="1">
        <v>139.19999999999999</v>
      </c>
      <c r="J33" s="7">
        <v>1.4</v>
      </c>
    </row>
    <row r="34" spans="1:10">
      <c r="A34" s="9"/>
      <c r="B34" s="5"/>
      <c r="C34" s="5"/>
      <c r="D34" s="1" t="s">
        <v>26</v>
      </c>
      <c r="E34" s="1">
        <v>21</v>
      </c>
      <c r="F34" s="1"/>
      <c r="G34" s="1"/>
      <c r="H34" s="1"/>
      <c r="I34" s="1"/>
      <c r="J34" s="7"/>
    </row>
    <row r="35" spans="1:10">
      <c r="A35" s="9">
        <v>300</v>
      </c>
      <c r="B35" s="5" t="s">
        <v>188</v>
      </c>
      <c r="C35" s="5">
        <v>120</v>
      </c>
      <c r="D35" s="1" t="s">
        <v>14</v>
      </c>
      <c r="E35" s="1">
        <v>7.2</v>
      </c>
      <c r="F35" s="1"/>
      <c r="G35" s="1"/>
      <c r="H35" s="1"/>
      <c r="I35" s="1"/>
      <c r="J35" s="7"/>
    </row>
    <row r="36" spans="1:10">
      <c r="A36" s="9"/>
      <c r="B36" s="5"/>
      <c r="C36" s="5"/>
      <c r="D36" s="1" t="s">
        <v>34</v>
      </c>
      <c r="E36" s="1">
        <v>7.2</v>
      </c>
      <c r="F36" s="1"/>
      <c r="G36" s="1"/>
      <c r="H36" s="1"/>
      <c r="I36" s="1"/>
      <c r="J36" s="7"/>
    </row>
    <row r="37" spans="1:10">
      <c r="A37" s="9"/>
      <c r="B37" s="5"/>
      <c r="C37" s="5"/>
      <c r="D37" s="1" t="s">
        <v>190</v>
      </c>
      <c r="E37" s="1">
        <v>9.5</v>
      </c>
      <c r="F37" s="1"/>
      <c r="G37" s="1"/>
      <c r="H37" s="1"/>
      <c r="I37" s="1"/>
      <c r="J37" s="7"/>
    </row>
    <row r="38" spans="1:10">
      <c r="A38" s="9"/>
      <c r="B38" s="5"/>
      <c r="C38" s="5"/>
      <c r="D38" s="1" t="s">
        <v>191</v>
      </c>
      <c r="E38" s="1">
        <v>0.9</v>
      </c>
      <c r="F38" s="1"/>
      <c r="G38" s="1"/>
      <c r="H38" s="1"/>
      <c r="I38" s="1"/>
      <c r="J38" s="7"/>
    </row>
    <row r="39" spans="1:10">
      <c r="A39" s="4">
        <v>527</v>
      </c>
      <c r="B39" s="4" t="s">
        <v>129</v>
      </c>
      <c r="C39" s="4">
        <v>200</v>
      </c>
      <c r="D39" s="1" t="s">
        <v>130</v>
      </c>
      <c r="E39" s="1">
        <v>18</v>
      </c>
      <c r="F39" s="1">
        <v>0.5</v>
      </c>
      <c r="G39" s="1">
        <v>0</v>
      </c>
      <c r="H39" s="1">
        <v>27</v>
      </c>
      <c r="I39" s="1">
        <v>110</v>
      </c>
      <c r="J39" s="7">
        <v>0.5</v>
      </c>
    </row>
    <row r="40" spans="1:10">
      <c r="A40" s="5"/>
      <c r="B40" s="5"/>
      <c r="C40" s="5"/>
      <c r="D40" s="1" t="s">
        <v>15</v>
      </c>
      <c r="E40" s="1">
        <v>15</v>
      </c>
      <c r="F40" s="3"/>
      <c r="G40" s="1"/>
      <c r="H40" s="1"/>
      <c r="I40" s="1"/>
      <c r="J40" s="7"/>
    </row>
    <row r="41" spans="1:10">
      <c r="A41" s="1">
        <v>114</v>
      </c>
      <c r="B41" s="1" t="s">
        <v>38</v>
      </c>
      <c r="C41" s="1">
        <v>44</v>
      </c>
      <c r="D41" s="1" t="s">
        <v>21</v>
      </c>
      <c r="E41" s="1">
        <v>44</v>
      </c>
      <c r="F41" s="1">
        <v>3.3</v>
      </c>
      <c r="G41" s="1">
        <v>0.4</v>
      </c>
      <c r="H41" s="1">
        <v>21.6</v>
      </c>
      <c r="I41" s="1">
        <v>103.4</v>
      </c>
      <c r="J41" s="7">
        <v>0</v>
      </c>
    </row>
    <row r="42" spans="1:10">
      <c r="A42" s="1">
        <v>115</v>
      </c>
      <c r="B42" s="1" t="s">
        <v>170</v>
      </c>
      <c r="C42" s="1">
        <v>25</v>
      </c>
      <c r="D42" s="1" t="s">
        <v>171</v>
      </c>
      <c r="E42" s="1">
        <v>25</v>
      </c>
      <c r="F42" s="1">
        <v>1.6</v>
      </c>
      <c r="G42" s="1">
        <v>0.3</v>
      </c>
      <c r="H42" s="1">
        <v>8.4</v>
      </c>
      <c r="I42" s="1">
        <v>43.5</v>
      </c>
      <c r="J42" s="7">
        <v>0</v>
      </c>
    </row>
    <row r="43" spans="1:10" s="13" customFormat="1">
      <c r="A43" s="8"/>
      <c r="B43" s="8" t="s">
        <v>22</v>
      </c>
      <c r="C43" s="8">
        <f>C20+C25+C31+C35+C39+C41+C42</f>
        <v>709</v>
      </c>
      <c r="D43" s="8"/>
      <c r="E43" s="8"/>
      <c r="F43" s="8">
        <f>F19+F22+F30+F33+F39+F41+F42</f>
        <v>26.7</v>
      </c>
      <c r="G43" s="8">
        <f t="shared" ref="G43:J43" si="1">G19+G22+G30+G33+G39+G41+G42</f>
        <v>33.1</v>
      </c>
      <c r="H43" s="8">
        <f t="shared" si="1"/>
        <v>87.300000000000011</v>
      </c>
      <c r="I43" s="8">
        <f t="shared" si="1"/>
        <v>754.4</v>
      </c>
      <c r="J43" s="8">
        <f t="shared" si="1"/>
        <v>7.9</v>
      </c>
    </row>
    <row r="44" spans="1:10">
      <c r="A44" s="1"/>
      <c r="B44" s="2" t="s">
        <v>40</v>
      </c>
      <c r="C44" s="1"/>
      <c r="D44" s="1"/>
      <c r="E44" s="1"/>
      <c r="F44" s="1"/>
      <c r="G44" s="1"/>
      <c r="H44" s="1"/>
      <c r="I44" s="1"/>
      <c r="J44" s="7"/>
    </row>
    <row r="45" spans="1:10">
      <c r="A45" s="5">
        <v>608</v>
      </c>
      <c r="B45" s="5" t="s">
        <v>208</v>
      </c>
      <c r="C45" s="5">
        <v>50</v>
      </c>
      <c r="D45" s="1" t="s">
        <v>209</v>
      </c>
      <c r="E45" s="1">
        <v>50</v>
      </c>
      <c r="F45" s="1">
        <v>3</v>
      </c>
      <c r="G45" s="1">
        <v>2.4</v>
      </c>
      <c r="H45" s="1">
        <f>75/2</f>
        <v>37.5</v>
      </c>
      <c r="I45" s="1">
        <f>366/2</f>
        <v>183</v>
      </c>
      <c r="J45" s="7">
        <v>0</v>
      </c>
    </row>
    <row r="46" spans="1:10">
      <c r="A46" s="46">
        <v>516</v>
      </c>
      <c r="B46" s="46" t="s">
        <v>196</v>
      </c>
      <c r="C46" s="46">
        <v>200</v>
      </c>
      <c r="D46" s="47" t="s">
        <v>197</v>
      </c>
      <c r="E46" s="47">
        <v>24</v>
      </c>
      <c r="F46" s="47">
        <v>1.4</v>
      </c>
      <c r="G46" s="47">
        <v>0</v>
      </c>
      <c r="H46" s="47">
        <v>29</v>
      </c>
      <c r="I46" s="47">
        <v>122</v>
      </c>
      <c r="J46" s="47">
        <v>0</v>
      </c>
    </row>
    <row r="47" spans="1:10">
      <c r="A47" s="48"/>
      <c r="B47" s="48"/>
      <c r="C47" s="48"/>
      <c r="D47" s="47" t="s">
        <v>15</v>
      </c>
      <c r="E47" s="47">
        <v>10</v>
      </c>
      <c r="F47" s="47"/>
      <c r="G47" s="47"/>
      <c r="H47" s="47"/>
      <c r="I47" s="47"/>
      <c r="J47" s="47"/>
    </row>
    <row r="48" spans="1:10" s="13" customFormat="1">
      <c r="A48" s="8"/>
      <c r="B48" s="8" t="s">
        <v>22</v>
      </c>
      <c r="C48" s="8">
        <v>250</v>
      </c>
      <c r="D48" s="8"/>
      <c r="E48" s="8"/>
      <c r="F48" s="8">
        <f>F45+F46</f>
        <v>4.4000000000000004</v>
      </c>
      <c r="G48" s="8">
        <f t="shared" ref="G48:J48" si="2">G45+G46</f>
        <v>2.4</v>
      </c>
      <c r="H48" s="8">
        <f t="shared" si="2"/>
        <v>66.5</v>
      </c>
      <c r="I48" s="8">
        <f t="shared" si="2"/>
        <v>305</v>
      </c>
      <c r="J48" s="8">
        <f t="shared" si="2"/>
        <v>0</v>
      </c>
    </row>
    <row r="49" spans="1:10" s="14" customFormat="1">
      <c r="A49" s="18"/>
      <c r="B49" s="15" t="s">
        <v>47</v>
      </c>
      <c r="C49" s="17">
        <f>C13+C17+C43+C48</f>
        <v>1514</v>
      </c>
      <c r="D49" s="15"/>
      <c r="E49" s="17"/>
      <c r="F49" s="17">
        <f t="shared" ref="F49:J49" si="3">F13+F17+F43+F48</f>
        <v>47.9</v>
      </c>
      <c r="G49" s="17">
        <f t="shared" si="3"/>
        <v>53.199999999999996</v>
      </c>
      <c r="H49" s="17">
        <f t="shared" si="3"/>
        <v>231.5</v>
      </c>
      <c r="I49" s="17">
        <f t="shared" si="3"/>
        <v>1576.5</v>
      </c>
      <c r="J49" s="17">
        <f t="shared" si="3"/>
        <v>45.699999999999996</v>
      </c>
    </row>
    <row r="54" spans="1:10">
      <c r="C54" s="16"/>
    </row>
  </sheetData>
  <pageMargins left="0.11811023622047245" right="0.11811023622047245" top="0" bottom="0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3"/>
  <sheetViews>
    <sheetView topLeftCell="A21" workbookViewId="0">
      <selection activeCell="E29" sqref="E29"/>
    </sheetView>
  </sheetViews>
  <sheetFormatPr defaultRowHeight="14.4"/>
  <cols>
    <col min="1" max="1" width="4.44140625" customWidth="1"/>
    <col min="2" max="2" width="25.109375" customWidth="1"/>
    <col min="3" max="3" width="6.5546875" customWidth="1"/>
    <col min="4" max="4" width="19.44140625" customWidth="1"/>
    <col min="6" max="6" width="6.88671875" customWidth="1"/>
    <col min="7" max="7" width="7" customWidth="1"/>
    <col min="8" max="8" width="7.5546875" customWidth="1"/>
    <col min="9" max="9" width="7.33203125" customWidth="1"/>
    <col min="10" max="10" width="6.109375" customWidth="1"/>
  </cols>
  <sheetData>
    <row r="1" spans="1:10" ht="30.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6" t="s">
        <v>17</v>
      </c>
    </row>
    <row r="2" spans="1:10">
      <c r="A2" s="1"/>
      <c r="B2" s="2" t="s">
        <v>131</v>
      </c>
      <c r="C2" s="1"/>
      <c r="D2" s="1"/>
      <c r="E2" s="1"/>
      <c r="F2" s="1"/>
      <c r="G2" s="1"/>
      <c r="H2" s="1"/>
      <c r="I2" s="1"/>
      <c r="J2" s="7"/>
    </row>
    <row r="3" spans="1:10">
      <c r="A3" s="1"/>
      <c r="B3" s="2" t="s">
        <v>9</v>
      </c>
      <c r="C3" s="1"/>
      <c r="D3" s="1"/>
      <c r="E3" s="1"/>
      <c r="F3" s="1"/>
      <c r="G3" s="1"/>
      <c r="H3" s="1"/>
      <c r="I3" s="1"/>
      <c r="J3" s="7"/>
    </row>
    <row r="4" spans="1:10">
      <c r="A4" s="4"/>
      <c r="B4" s="4"/>
      <c r="C4" s="4"/>
      <c r="D4" s="1" t="s">
        <v>26</v>
      </c>
      <c r="E4" s="1">
        <v>55</v>
      </c>
      <c r="F4" s="1">
        <v>0.6</v>
      </c>
      <c r="G4" s="1">
        <v>5.0999999999999996</v>
      </c>
      <c r="H4" s="1">
        <v>4.5999999999999996</v>
      </c>
      <c r="I4" s="1">
        <v>66</v>
      </c>
      <c r="J4" s="7">
        <v>1.6</v>
      </c>
    </row>
    <row r="5" spans="1:10">
      <c r="A5" s="5">
        <v>19</v>
      </c>
      <c r="B5" s="5" t="s">
        <v>164</v>
      </c>
      <c r="C5" s="5">
        <v>50</v>
      </c>
      <c r="D5" s="1" t="s">
        <v>27</v>
      </c>
      <c r="E5" s="1">
        <v>5</v>
      </c>
      <c r="F5" s="1"/>
      <c r="G5" s="1"/>
      <c r="H5" s="1"/>
      <c r="I5" s="1"/>
      <c r="J5" s="7"/>
    </row>
    <row r="6" spans="1:10">
      <c r="A6" s="3"/>
      <c r="B6" s="3"/>
      <c r="C6" s="3"/>
      <c r="D6" s="1" t="s">
        <v>15</v>
      </c>
      <c r="E6" s="1">
        <v>1.5</v>
      </c>
      <c r="F6" s="1"/>
      <c r="G6" s="1"/>
      <c r="H6" s="1"/>
      <c r="I6" s="1"/>
      <c r="J6" s="7"/>
    </row>
    <row r="7" spans="1:10">
      <c r="A7" s="4"/>
      <c r="B7" s="4"/>
      <c r="C7" s="4"/>
      <c r="D7" s="1" t="s">
        <v>52</v>
      </c>
      <c r="E7" s="24">
        <v>2</v>
      </c>
      <c r="F7" s="1">
        <v>9.5</v>
      </c>
      <c r="G7" s="1">
        <v>14.3</v>
      </c>
      <c r="H7" s="1">
        <v>1.5</v>
      </c>
      <c r="I7" s="1">
        <v>173</v>
      </c>
      <c r="J7" s="7">
        <v>0.2</v>
      </c>
    </row>
    <row r="8" spans="1:10">
      <c r="A8" s="5">
        <v>315</v>
      </c>
      <c r="B8" s="5" t="s">
        <v>151</v>
      </c>
      <c r="C8" s="5">
        <v>140</v>
      </c>
      <c r="D8" s="1" t="s">
        <v>12</v>
      </c>
      <c r="E8" s="1">
        <v>50</v>
      </c>
      <c r="F8" s="1"/>
      <c r="G8" s="1"/>
      <c r="H8" s="1"/>
      <c r="I8" s="1"/>
      <c r="J8" s="7"/>
    </row>
    <row r="9" spans="1:10">
      <c r="A9" s="5"/>
      <c r="B9" s="5"/>
      <c r="C9" s="5"/>
      <c r="D9" s="1" t="s">
        <v>152</v>
      </c>
      <c r="E9" s="1">
        <v>8</v>
      </c>
      <c r="F9" s="1"/>
      <c r="G9" s="1"/>
      <c r="H9" s="1"/>
      <c r="I9" s="1"/>
      <c r="J9" s="7"/>
    </row>
    <row r="10" spans="1:10">
      <c r="A10" s="5"/>
      <c r="B10" s="5"/>
      <c r="C10" s="5"/>
      <c r="D10" s="1" t="s">
        <v>14</v>
      </c>
      <c r="E10" s="1">
        <v>5</v>
      </c>
      <c r="F10" s="1"/>
      <c r="G10" s="1"/>
      <c r="H10" s="1"/>
      <c r="I10" s="1"/>
      <c r="J10" s="7"/>
    </row>
    <row r="11" spans="1:10">
      <c r="A11" s="4"/>
      <c r="B11" s="4" t="s">
        <v>79</v>
      </c>
      <c r="C11" s="4">
        <v>200</v>
      </c>
      <c r="D11" s="1" t="s">
        <v>80</v>
      </c>
      <c r="E11" s="1">
        <v>1.6</v>
      </c>
      <c r="F11" s="1">
        <v>3.6</v>
      </c>
      <c r="G11" s="1">
        <v>3.3</v>
      </c>
      <c r="H11" s="1">
        <v>25</v>
      </c>
      <c r="I11" s="1">
        <v>144</v>
      </c>
      <c r="J11" s="7">
        <v>1.3</v>
      </c>
    </row>
    <row r="12" spans="1:10">
      <c r="A12" s="5">
        <v>508</v>
      </c>
      <c r="B12" s="5" t="s">
        <v>55</v>
      </c>
      <c r="C12" s="5"/>
      <c r="D12" s="1" t="s">
        <v>12</v>
      </c>
      <c r="E12" s="1">
        <v>100</v>
      </c>
      <c r="F12" s="1"/>
      <c r="G12" s="1"/>
      <c r="H12" s="1"/>
      <c r="I12" s="1"/>
      <c r="J12" s="7"/>
    </row>
    <row r="13" spans="1:10">
      <c r="A13" s="3"/>
      <c r="B13" s="3"/>
      <c r="C13" s="3"/>
      <c r="D13" s="1" t="s">
        <v>15</v>
      </c>
      <c r="E13" s="1">
        <v>15</v>
      </c>
      <c r="F13" s="1"/>
      <c r="G13" s="1"/>
      <c r="H13" s="1"/>
      <c r="I13" s="1"/>
      <c r="J13" s="7"/>
    </row>
    <row r="14" spans="1:10">
      <c r="A14" s="1"/>
      <c r="B14" s="1" t="s">
        <v>89</v>
      </c>
      <c r="C14" s="1">
        <v>20</v>
      </c>
      <c r="D14" s="1" t="s">
        <v>90</v>
      </c>
      <c r="E14" s="1">
        <v>20</v>
      </c>
      <c r="F14" s="1">
        <v>1.2</v>
      </c>
      <c r="G14" s="1">
        <v>4.2</v>
      </c>
      <c r="H14" s="1">
        <v>20.399999999999999</v>
      </c>
      <c r="I14" s="1">
        <v>124</v>
      </c>
      <c r="J14" s="7">
        <v>0.1</v>
      </c>
    </row>
    <row r="15" spans="1:10">
      <c r="A15" s="1">
        <v>117</v>
      </c>
      <c r="B15" s="1" t="s">
        <v>20</v>
      </c>
      <c r="C15" s="1">
        <v>35</v>
      </c>
      <c r="D15" s="1" t="s">
        <v>169</v>
      </c>
      <c r="E15" s="1">
        <v>35</v>
      </c>
      <c r="F15" s="1">
        <v>2.6</v>
      </c>
      <c r="G15" s="1">
        <v>1</v>
      </c>
      <c r="H15" s="1">
        <v>18</v>
      </c>
      <c r="I15" s="1">
        <v>91.7</v>
      </c>
      <c r="J15" s="7">
        <v>0</v>
      </c>
    </row>
    <row r="16" spans="1:10" s="13" customFormat="1">
      <c r="A16" s="8"/>
      <c r="B16" s="8" t="s">
        <v>22</v>
      </c>
      <c r="C16" s="8">
        <f>C5+C8+C11+C14+C15</f>
        <v>445</v>
      </c>
      <c r="D16" s="8"/>
      <c r="E16" s="8"/>
      <c r="F16" s="8">
        <f>F4+F7+F11+F14+F15</f>
        <v>17.5</v>
      </c>
      <c r="G16" s="8">
        <f t="shared" ref="G16:J16" si="0">G4+G7+G11+G14+G15</f>
        <v>27.9</v>
      </c>
      <c r="H16" s="8">
        <f t="shared" si="0"/>
        <v>69.5</v>
      </c>
      <c r="I16" s="8">
        <f t="shared" si="0"/>
        <v>598.70000000000005</v>
      </c>
      <c r="J16" s="8">
        <f t="shared" si="0"/>
        <v>3.2</v>
      </c>
    </row>
    <row r="17" spans="1:12">
      <c r="A17" s="1"/>
      <c r="B17" s="2" t="s">
        <v>23</v>
      </c>
      <c r="C17" s="1"/>
      <c r="D17" s="1"/>
      <c r="E17" s="1"/>
      <c r="F17" s="1"/>
      <c r="G17" s="1"/>
      <c r="H17" s="1"/>
      <c r="I17" s="1"/>
      <c r="J17" s="7"/>
    </row>
    <row r="18" spans="1:12">
      <c r="A18" s="1"/>
      <c r="B18" s="1" t="s">
        <v>123</v>
      </c>
      <c r="C18" s="1">
        <v>100</v>
      </c>
      <c r="D18" s="1" t="s">
        <v>218</v>
      </c>
      <c r="E18" s="1">
        <v>100</v>
      </c>
      <c r="F18" s="1">
        <v>0.4</v>
      </c>
      <c r="G18" s="1">
        <v>0.4</v>
      </c>
      <c r="H18" s="1">
        <v>9.8000000000000007</v>
      </c>
      <c r="I18" s="1">
        <v>47</v>
      </c>
      <c r="J18" s="7">
        <v>10</v>
      </c>
    </row>
    <row r="19" spans="1:12" s="13" customFormat="1">
      <c r="A19" s="8"/>
      <c r="B19" s="8" t="s">
        <v>22</v>
      </c>
      <c r="C19" s="8">
        <v>100</v>
      </c>
      <c r="D19" s="8"/>
      <c r="E19" s="8"/>
      <c r="F19" s="8">
        <v>0.4</v>
      </c>
      <c r="G19" s="8">
        <v>0.4</v>
      </c>
      <c r="H19" s="8">
        <v>9.8000000000000007</v>
      </c>
      <c r="I19" s="8">
        <v>47</v>
      </c>
      <c r="J19" s="12">
        <v>10</v>
      </c>
    </row>
    <row r="20" spans="1:12">
      <c r="A20" s="1"/>
      <c r="B20" s="2" t="s">
        <v>24</v>
      </c>
      <c r="C20" s="1"/>
      <c r="D20" s="1"/>
      <c r="E20" s="1"/>
      <c r="F20" s="1"/>
      <c r="G20" s="1"/>
      <c r="H20" s="1"/>
      <c r="I20" s="1"/>
      <c r="J20" s="7"/>
    </row>
    <row r="21" spans="1:12">
      <c r="A21" s="4"/>
      <c r="B21" s="4"/>
      <c r="C21" s="4"/>
      <c r="D21" s="1" t="s">
        <v>173</v>
      </c>
      <c r="E21" s="1">
        <v>58</v>
      </c>
      <c r="F21" s="1">
        <v>0.8</v>
      </c>
      <c r="G21" s="1">
        <v>5</v>
      </c>
      <c r="H21" s="1">
        <v>1.5</v>
      </c>
      <c r="I21" s="1">
        <v>54.5</v>
      </c>
      <c r="J21" s="7">
        <v>9.5</v>
      </c>
    </row>
    <row r="22" spans="1:12">
      <c r="A22" s="5">
        <v>17</v>
      </c>
      <c r="B22" s="5" t="s">
        <v>172</v>
      </c>
      <c r="C22" s="5">
        <v>50</v>
      </c>
      <c r="D22" s="1" t="s">
        <v>111</v>
      </c>
      <c r="E22" s="1">
        <v>6</v>
      </c>
      <c r="F22" s="1"/>
      <c r="G22" s="1"/>
      <c r="H22" s="1"/>
      <c r="I22" s="1"/>
      <c r="J22" s="7"/>
    </row>
    <row r="23" spans="1:12">
      <c r="A23" s="3"/>
      <c r="B23" s="3"/>
      <c r="C23" s="3"/>
      <c r="D23" s="1" t="s">
        <v>27</v>
      </c>
      <c r="E23" s="1">
        <v>5</v>
      </c>
      <c r="F23" s="1"/>
      <c r="G23" s="1"/>
      <c r="H23" s="1"/>
      <c r="I23" s="1"/>
      <c r="J23" s="7"/>
    </row>
    <row r="24" spans="1:12">
      <c r="A24" s="4"/>
      <c r="B24" s="4"/>
      <c r="C24" s="4"/>
      <c r="D24" s="1" t="s">
        <v>25</v>
      </c>
      <c r="E24" s="1">
        <v>30</v>
      </c>
      <c r="F24" s="1">
        <v>1.7</v>
      </c>
      <c r="G24" s="1">
        <v>4.0999999999999996</v>
      </c>
      <c r="H24" s="1">
        <v>11.6</v>
      </c>
      <c r="I24" s="1">
        <v>90</v>
      </c>
      <c r="J24" s="7">
        <v>7.9</v>
      </c>
    </row>
    <row r="25" spans="1:12">
      <c r="A25" s="5"/>
      <c r="B25" s="5"/>
      <c r="C25" s="5"/>
      <c r="D25" s="1" t="s">
        <v>29</v>
      </c>
      <c r="E25" s="1">
        <v>26.6</v>
      </c>
      <c r="F25" s="1"/>
      <c r="G25" s="1"/>
      <c r="H25" s="1"/>
      <c r="I25" s="1"/>
      <c r="J25" s="7"/>
    </row>
    <row r="26" spans="1:12">
      <c r="A26" s="5">
        <v>160</v>
      </c>
      <c r="B26" s="5" t="s">
        <v>72</v>
      </c>
      <c r="C26" s="5">
        <v>200</v>
      </c>
      <c r="D26" s="1" t="s">
        <v>26</v>
      </c>
      <c r="E26" s="1">
        <v>10</v>
      </c>
      <c r="F26" s="1"/>
      <c r="G26" s="1"/>
      <c r="H26" s="1"/>
      <c r="I26" s="1"/>
      <c r="J26" s="7"/>
      <c r="L26" s="27"/>
    </row>
    <row r="27" spans="1:12">
      <c r="A27" s="5"/>
      <c r="B27" s="5"/>
      <c r="C27" s="5"/>
      <c r="D27" s="1" t="s">
        <v>111</v>
      </c>
      <c r="E27" s="1">
        <v>9.6</v>
      </c>
      <c r="F27" s="1"/>
      <c r="G27" s="1"/>
      <c r="H27" s="1"/>
      <c r="I27" s="1"/>
      <c r="J27" s="7"/>
    </row>
    <row r="28" spans="1:12">
      <c r="A28" s="5"/>
      <c r="B28" s="5"/>
      <c r="C28" s="5"/>
      <c r="D28" s="1" t="s">
        <v>60</v>
      </c>
      <c r="E28" s="1">
        <v>8</v>
      </c>
      <c r="F28" s="1"/>
      <c r="G28" s="1"/>
      <c r="H28" s="1"/>
      <c r="I28" s="1"/>
      <c r="J28" s="7"/>
    </row>
    <row r="29" spans="1:12">
      <c r="A29" s="5"/>
      <c r="B29" s="5"/>
      <c r="C29" s="5"/>
      <c r="D29" s="1" t="s">
        <v>53</v>
      </c>
      <c r="E29" s="1">
        <v>5</v>
      </c>
      <c r="F29" s="1"/>
      <c r="G29" s="1"/>
      <c r="H29" s="1"/>
      <c r="I29" s="1"/>
      <c r="J29" s="7"/>
    </row>
    <row r="30" spans="1:12">
      <c r="A30" s="5"/>
      <c r="B30" s="5"/>
      <c r="C30" s="5"/>
      <c r="D30" s="1" t="s">
        <v>27</v>
      </c>
      <c r="E30" s="1">
        <v>4</v>
      </c>
      <c r="F30" s="1"/>
      <c r="G30" s="1"/>
      <c r="H30" s="1"/>
      <c r="I30" s="1"/>
      <c r="J30" s="7"/>
    </row>
    <row r="31" spans="1:12">
      <c r="A31" s="4"/>
      <c r="B31" s="4"/>
      <c r="C31" s="4"/>
      <c r="D31" s="1" t="s">
        <v>29</v>
      </c>
      <c r="E31" s="1">
        <v>169.5</v>
      </c>
      <c r="F31" s="1">
        <v>3.2</v>
      </c>
      <c r="G31" s="1">
        <v>6.6</v>
      </c>
      <c r="H31" s="1">
        <v>16.399999999999999</v>
      </c>
      <c r="I31" s="1">
        <v>138</v>
      </c>
      <c r="J31" s="7">
        <v>5.0999999999999996</v>
      </c>
    </row>
    <row r="32" spans="1:12">
      <c r="A32" s="5">
        <v>434</v>
      </c>
      <c r="B32" s="5" t="s">
        <v>134</v>
      </c>
      <c r="C32" s="5">
        <v>150</v>
      </c>
      <c r="D32" s="1" t="s">
        <v>14</v>
      </c>
      <c r="E32" s="1">
        <v>6.7</v>
      </c>
      <c r="F32" s="1"/>
      <c r="G32" s="1"/>
      <c r="H32" s="1"/>
      <c r="I32" s="1"/>
      <c r="J32" s="7"/>
    </row>
    <row r="33" spans="1:10">
      <c r="A33" s="3"/>
      <c r="B33" s="3"/>
      <c r="C33" s="3"/>
      <c r="D33" s="1" t="s">
        <v>12</v>
      </c>
      <c r="E33" s="1">
        <v>24</v>
      </c>
      <c r="F33" s="1"/>
      <c r="G33" s="1"/>
      <c r="H33" s="1"/>
      <c r="I33" s="1"/>
      <c r="J33" s="7"/>
    </row>
    <row r="34" spans="1:10">
      <c r="A34" s="5"/>
      <c r="B34" s="5"/>
      <c r="C34" s="5"/>
      <c r="D34" s="1" t="s">
        <v>212</v>
      </c>
      <c r="E34" s="1">
        <v>120</v>
      </c>
      <c r="F34" s="1">
        <v>13.6</v>
      </c>
      <c r="G34" s="1">
        <v>1.4</v>
      </c>
      <c r="H34" s="1">
        <v>5.5</v>
      </c>
      <c r="I34" s="1">
        <v>89</v>
      </c>
      <c r="J34" s="7">
        <v>0.4</v>
      </c>
    </row>
    <row r="35" spans="1:10">
      <c r="A35" s="5">
        <v>340</v>
      </c>
      <c r="B35" s="5" t="s">
        <v>210</v>
      </c>
      <c r="C35" s="5">
        <v>100</v>
      </c>
      <c r="D35" s="1" t="s">
        <v>12</v>
      </c>
      <c r="E35" s="1">
        <v>30</v>
      </c>
      <c r="F35" s="1"/>
      <c r="G35" s="1"/>
      <c r="H35" s="1"/>
      <c r="I35" s="1"/>
      <c r="J35" s="7"/>
    </row>
    <row r="36" spans="1:10">
      <c r="A36" s="9"/>
      <c r="B36" s="5" t="s">
        <v>211</v>
      </c>
      <c r="C36" s="5"/>
      <c r="D36" s="1" t="s">
        <v>52</v>
      </c>
      <c r="E36" s="1" t="s">
        <v>213</v>
      </c>
      <c r="F36" s="1"/>
      <c r="G36" s="1"/>
      <c r="H36" s="1"/>
      <c r="I36" s="1"/>
      <c r="J36" s="7"/>
    </row>
    <row r="37" spans="1:10">
      <c r="A37" s="9"/>
      <c r="B37" s="5"/>
      <c r="C37" s="5"/>
      <c r="D37" s="1" t="s">
        <v>21</v>
      </c>
      <c r="E37" s="1">
        <v>9</v>
      </c>
      <c r="F37" s="1"/>
      <c r="G37" s="1"/>
      <c r="H37" s="1"/>
      <c r="I37" s="1"/>
      <c r="J37" s="7"/>
    </row>
    <row r="38" spans="1:10">
      <c r="A38" s="4">
        <v>531</v>
      </c>
      <c r="B38" s="4" t="s">
        <v>204</v>
      </c>
      <c r="C38" s="4">
        <v>200</v>
      </c>
      <c r="D38" s="1" t="s">
        <v>203</v>
      </c>
      <c r="E38" s="1">
        <v>15</v>
      </c>
      <c r="F38" s="1">
        <v>0.3</v>
      </c>
      <c r="G38" s="1">
        <v>0</v>
      </c>
      <c r="H38" s="1">
        <v>20.100000000000001</v>
      </c>
      <c r="I38" s="1">
        <v>81</v>
      </c>
      <c r="J38" s="49">
        <v>0.8</v>
      </c>
    </row>
    <row r="39" spans="1:10">
      <c r="A39" s="5"/>
      <c r="B39" s="5"/>
      <c r="C39" s="5"/>
      <c r="D39" s="1" t="s">
        <v>15</v>
      </c>
      <c r="E39" s="1">
        <v>15</v>
      </c>
      <c r="F39" s="1"/>
      <c r="G39" s="1"/>
      <c r="H39" s="1"/>
      <c r="I39" s="1"/>
      <c r="J39" s="7"/>
    </row>
    <row r="40" spans="1:10">
      <c r="A40" s="1">
        <v>114</v>
      </c>
      <c r="B40" s="1" t="s">
        <v>38</v>
      </c>
      <c r="C40" s="1">
        <v>44</v>
      </c>
      <c r="D40" s="1" t="s">
        <v>21</v>
      </c>
      <c r="E40" s="1">
        <v>44</v>
      </c>
      <c r="F40" s="1">
        <v>3.3</v>
      </c>
      <c r="G40" s="1">
        <v>0.4</v>
      </c>
      <c r="H40" s="1">
        <v>21.6</v>
      </c>
      <c r="I40" s="1">
        <v>103.4</v>
      </c>
      <c r="J40" s="7">
        <v>0</v>
      </c>
    </row>
    <row r="41" spans="1:10">
      <c r="A41" s="1">
        <v>115</v>
      </c>
      <c r="B41" s="1" t="s">
        <v>170</v>
      </c>
      <c r="C41" s="1">
        <v>25</v>
      </c>
      <c r="D41" s="1" t="s">
        <v>171</v>
      </c>
      <c r="E41" s="1">
        <v>25</v>
      </c>
      <c r="F41" s="1">
        <v>1.6</v>
      </c>
      <c r="G41" s="1">
        <v>0.3</v>
      </c>
      <c r="H41" s="1">
        <v>8.4</v>
      </c>
      <c r="I41" s="1">
        <v>43.5</v>
      </c>
      <c r="J41" s="7">
        <v>0</v>
      </c>
    </row>
    <row r="42" spans="1:10" s="13" customFormat="1">
      <c r="A42" s="8"/>
      <c r="B42" s="8" t="s">
        <v>22</v>
      </c>
      <c r="C42" s="8">
        <f>C22+C26+C32+C35+C38+C40+C41</f>
        <v>769</v>
      </c>
      <c r="D42" s="8"/>
      <c r="E42" s="8"/>
      <c r="F42" s="8">
        <f>F21+F24+F31+F34+F38+F40+F41</f>
        <v>24.500000000000004</v>
      </c>
      <c r="G42" s="8">
        <f>G21+G24+G31+G34+G38+G40+G41</f>
        <v>17.799999999999997</v>
      </c>
      <c r="H42" s="8">
        <f>H21+H24+H31+H34+H38+H40+H41</f>
        <v>85.100000000000009</v>
      </c>
      <c r="I42" s="8">
        <f>I21+I24+I31+I34+I38+I40+I41</f>
        <v>599.4</v>
      </c>
      <c r="J42" s="8">
        <f>J21+J24+J31+J34+J38+J40+J41</f>
        <v>23.7</v>
      </c>
    </row>
    <row r="43" spans="1:10">
      <c r="A43" s="1"/>
      <c r="B43" s="2" t="s">
        <v>40</v>
      </c>
      <c r="C43" s="1"/>
      <c r="D43" s="1"/>
      <c r="E43" s="1"/>
      <c r="F43" s="1"/>
      <c r="G43" s="1"/>
      <c r="H43" s="1"/>
      <c r="I43" s="1"/>
      <c r="J43" s="7"/>
    </row>
    <row r="44" spans="1:10">
      <c r="A44" s="1">
        <v>534</v>
      </c>
      <c r="B44" s="1" t="s">
        <v>41</v>
      </c>
      <c r="C44" s="1">
        <v>200</v>
      </c>
      <c r="D44" s="1" t="s">
        <v>12</v>
      </c>
      <c r="E44" s="1">
        <v>200</v>
      </c>
      <c r="F44" s="1">
        <v>5.8</v>
      </c>
      <c r="G44" s="1">
        <v>5</v>
      </c>
      <c r="H44" s="1">
        <v>9.6</v>
      </c>
      <c r="I44" s="1">
        <v>106</v>
      </c>
      <c r="J44" s="7">
        <v>2.6</v>
      </c>
    </row>
    <row r="45" spans="1:10">
      <c r="A45" s="4">
        <v>627</v>
      </c>
      <c r="B45" s="4" t="s">
        <v>138</v>
      </c>
      <c r="C45" s="4">
        <v>30</v>
      </c>
      <c r="D45" s="1" t="s">
        <v>51</v>
      </c>
      <c r="E45" s="1">
        <v>27.5</v>
      </c>
      <c r="F45" s="1"/>
      <c r="G45" s="1"/>
      <c r="H45" s="1"/>
      <c r="I45" s="1"/>
      <c r="J45" s="7"/>
    </row>
    <row r="46" spans="1:10">
      <c r="A46" s="5"/>
      <c r="B46" s="5"/>
      <c r="C46" s="5"/>
      <c r="D46" s="1" t="s">
        <v>52</v>
      </c>
      <c r="E46" s="1">
        <v>0.1</v>
      </c>
      <c r="F46" s="1"/>
      <c r="G46" s="1"/>
      <c r="H46" s="1"/>
      <c r="I46" s="1"/>
      <c r="J46" s="7"/>
    </row>
    <row r="47" spans="1:10">
      <c r="A47" s="5"/>
      <c r="B47" s="5"/>
      <c r="C47" s="5"/>
      <c r="D47" s="1" t="s">
        <v>35</v>
      </c>
      <c r="E47" s="1">
        <v>1.2</v>
      </c>
      <c r="F47" s="1"/>
      <c r="G47" s="1"/>
      <c r="H47" s="1"/>
      <c r="I47" s="1"/>
      <c r="J47" s="7"/>
    </row>
    <row r="48" spans="1:10">
      <c r="A48" s="5"/>
      <c r="B48" s="5"/>
      <c r="C48" s="5"/>
      <c r="D48" s="1" t="s">
        <v>15</v>
      </c>
      <c r="E48" s="1">
        <v>1.5</v>
      </c>
      <c r="F48" s="1"/>
      <c r="G48" s="1"/>
      <c r="H48" s="1"/>
      <c r="I48" s="1"/>
      <c r="J48" s="7"/>
    </row>
    <row r="49" spans="1:13">
      <c r="A49" s="5">
        <v>560</v>
      </c>
      <c r="B49" s="5" t="s">
        <v>135</v>
      </c>
      <c r="C49" s="5">
        <v>60</v>
      </c>
      <c r="D49" s="1" t="s">
        <v>35</v>
      </c>
      <c r="E49" s="1">
        <v>29.8</v>
      </c>
      <c r="F49" s="1">
        <v>3.6</v>
      </c>
      <c r="G49" s="1">
        <v>1.7</v>
      </c>
      <c r="H49" s="1">
        <v>22.2</v>
      </c>
      <c r="I49" s="1">
        <v>118</v>
      </c>
      <c r="J49" s="7">
        <v>0</v>
      </c>
    </row>
    <row r="50" spans="1:13">
      <c r="A50" s="5"/>
      <c r="B50" s="5"/>
      <c r="C50" s="5"/>
      <c r="D50" s="1" t="s">
        <v>15</v>
      </c>
      <c r="E50" s="1">
        <v>1.6</v>
      </c>
      <c r="F50" s="1"/>
      <c r="G50" s="1"/>
      <c r="H50" s="1"/>
      <c r="I50" s="1"/>
      <c r="J50" s="7"/>
    </row>
    <row r="51" spans="1:13">
      <c r="A51" s="5"/>
      <c r="B51" s="5"/>
      <c r="C51" s="5"/>
      <c r="D51" s="1" t="s">
        <v>14</v>
      </c>
      <c r="E51" s="1">
        <v>1.3</v>
      </c>
      <c r="F51" s="1"/>
      <c r="G51" s="1"/>
      <c r="H51" s="1"/>
      <c r="I51" s="1"/>
      <c r="J51" s="7"/>
      <c r="M51" s="27"/>
    </row>
    <row r="52" spans="1:13">
      <c r="A52" s="5"/>
      <c r="B52" s="5"/>
      <c r="C52" s="5"/>
      <c r="D52" s="1" t="s">
        <v>52</v>
      </c>
      <c r="E52" s="1" t="s">
        <v>136</v>
      </c>
      <c r="F52" s="1"/>
      <c r="G52" s="1"/>
      <c r="H52" s="1"/>
      <c r="I52" s="1"/>
      <c r="J52" s="7"/>
    </row>
    <row r="53" spans="1:13">
      <c r="A53" s="5"/>
      <c r="B53" s="5"/>
      <c r="C53" s="5"/>
      <c r="D53" s="1" t="s">
        <v>137</v>
      </c>
      <c r="E53" s="1">
        <v>0.5</v>
      </c>
      <c r="F53" s="1"/>
      <c r="G53" s="1"/>
      <c r="H53" s="1"/>
      <c r="I53" s="1"/>
      <c r="J53" s="7"/>
    </row>
    <row r="54" spans="1:13">
      <c r="A54" s="5"/>
      <c r="B54" s="5"/>
      <c r="C54" s="5"/>
      <c r="D54" s="1" t="s">
        <v>27</v>
      </c>
      <c r="E54" s="1">
        <v>0.2</v>
      </c>
      <c r="F54" s="1"/>
      <c r="G54" s="1"/>
      <c r="H54" s="1"/>
      <c r="I54" s="1"/>
      <c r="J54" s="7"/>
    </row>
    <row r="55" spans="1:13">
      <c r="A55" s="5"/>
      <c r="B55" s="5"/>
      <c r="C55" s="5"/>
      <c r="D55" s="1" t="s">
        <v>139</v>
      </c>
      <c r="E55" s="1">
        <v>30</v>
      </c>
      <c r="F55" s="1"/>
      <c r="G55" s="1"/>
      <c r="H55" s="1"/>
      <c r="I55" s="1"/>
      <c r="J55" s="7"/>
    </row>
    <row r="56" spans="1:13">
      <c r="A56" s="3"/>
      <c r="B56" s="3"/>
      <c r="C56" s="3"/>
      <c r="D56" s="1" t="s">
        <v>68</v>
      </c>
      <c r="E56" s="1">
        <v>0.9</v>
      </c>
      <c r="F56" s="1"/>
      <c r="G56" s="1"/>
      <c r="H56" s="1"/>
      <c r="I56" s="1"/>
      <c r="J56" s="7"/>
    </row>
    <row r="57" spans="1:13" s="13" customFormat="1">
      <c r="A57" s="8"/>
      <c r="B57" s="8" t="s">
        <v>22</v>
      </c>
      <c r="C57" s="8">
        <v>260</v>
      </c>
      <c r="D57" s="8"/>
      <c r="E57" s="8"/>
      <c r="F57" s="8">
        <f>F44+F49</f>
        <v>9.4</v>
      </c>
      <c r="G57" s="8">
        <f t="shared" ref="G57:J57" si="1">G44+G49</f>
        <v>6.7</v>
      </c>
      <c r="H57" s="8">
        <f t="shared" si="1"/>
        <v>31.799999999999997</v>
      </c>
      <c r="I57" s="8">
        <f t="shared" si="1"/>
        <v>224</v>
      </c>
      <c r="J57" s="8">
        <f t="shared" si="1"/>
        <v>2.6</v>
      </c>
    </row>
    <row r="58" spans="1:13" s="14" customFormat="1">
      <c r="A58" s="18"/>
      <c r="B58" s="15" t="s">
        <v>47</v>
      </c>
      <c r="C58" s="17">
        <f>C16+C19+C42+C57</f>
        <v>1574</v>
      </c>
      <c r="D58" s="15"/>
      <c r="E58" s="17"/>
      <c r="F58" s="17">
        <f t="shared" ref="F58:J58" si="2">F16+F19+F42+F57</f>
        <v>51.800000000000004</v>
      </c>
      <c r="G58" s="17">
        <f t="shared" si="2"/>
        <v>52.8</v>
      </c>
      <c r="H58" s="17">
        <f t="shared" si="2"/>
        <v>196.2</v>
      </c>
      <c r="I58" s="17">
        <f t="shared" si="2"/>
        <v>1469.1</v>
      </c>
      <c r="J58" s="17">
        <f t="shared" si="2"/>
        <v>39.5</v>
      </c>
    </row>
    <row r="63" spans="1:13">
      <c r="C63" s="16"/>
    </row>
  </sheetData>
  <pageMargins left="0.11811023622047245" right="0.11811023622047245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2020-01-30T09:57:16Z</dcterms:modified>
</cp:coreProperties>
</file>